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 Drive\Presentations\MASBO Budget Workshops\2021\"/>
    </mc:Choice>
  </mc:AlternateContent>
  <bookViews>
    <workbookView xWindow="0" yWindow="0" windowWidth="28800" windowHeight="12480"/>
  </bookViews>
  <sheets>
    <sheet name="Enrollment Projections" sheetId="1" r:id="rId1"/>
    <sheet name="ANB Calculation" sheetId="2" r:id="rId2"/>
    <sheet name="Funding Comparisons" sheetId="3" r:id="rId3"/>
  </sheets>
  <definedNames>
    <definedName name="_xlnm.Print_Area" localSheetId="2">'Funding Comparisons'!$A$1:$G$18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D10" i="3"/>
  <c r="G10" i="3" l="1"/>
  <c r="G9" i="3"/>
  <c r="F10" i="3"/>
  <c r="G11" i="3"/>
  <c r="F11" i="3" l="1"/>
  <c r="D17" i="3" l="1"/>
  <c r="F9" i="3"/>
  <c r="A1" i="3"/>
  <c r="L10" i="2"/>
  <c r="G10" i="2"/>
  <c r="H10" i="2" s="1"/>
  <c r="E10" i="2"/>
  <c r="P10" i="2" s="1"/>
  <c r="D8" i="2"/>
  <c r="C8" i="2"/>
  <c r="E8" i="2" s="1"/>
  <c r="L8" i="2" s="1"/>
  <c r="G7" i="2"/>
  <c r="H7" i="2" s="1"/>
  <c r="E7" i="2"/>
  <c r="P7" i="2" s="1"/>
  <c r="G6" i="2"/>
  <c r="C17" i="2" s="1"/>
  <c r="D17" i="2" s="1"/>
  <c r="E6" i="2"/>
  <c r="P6" i="2" s="1"/>
  <c r="P8" i="2" s="1"/>
  <c r="E25" i="1"/>
  <c r="H23" i="1"/>
  <c r="H25" i="1" s="1"/>
  <c r="G23" i="1"/>
  <c r="G25" i="1" s="1"/>
  <c r="F23" i="1"/>
  <c r="F25" i="1" s="1"/>
  <c r="E23" i="1"/>
  <c r="D23" i="1"/>
  <c r="D25" i="1" s="1"/>
  <c r="H17" i="1"/>
  <c r="G17" i="1"/>
  <c r="F17" i="1"/>
  <c r="E17" i="1"/>
  <c r="D17" i="1"/>
  <c r="G12" i="3" l="1"/>
  <c r="C18" i="2"/>
  <c r="D18" i="2" s="1"/>
  <c r="M10" i="2"/>
  <c r="N10" i="2" s="1"/>
  <c r="O10" i="2" s="1"/>
  <c r="Q10" i="2" s="1"/>
  <c r="I10" i="2"/>
  <c r="C19" i="2"/>
  <c r="D19" i="2" s="1"/>
  <c r="H6" i="2"/>
  <c r="G8" i="2"/>
  <c r="H8" i="2" l="1"/>
  <c r="I6" i="2"/>
  <c r="M8" i="2" l="1"/>
  <c r="N6" i="2" s="1"/>
  <c r="I7" i="2"/>
  <c r="N7" i="2" s="1"/>
  <c r="O7" i="2" s="1"/>
  <c r="Q7" i="2" s="1"/>
  <c r="O6" i="2" l="1"/>
  <c r="N8" i="2"/>
  <c r="I8" i="2"/>
  <c r="O8" i="2" l="1"/>
  <c r="Q8" i="2" s="1"/>
  <c r="Q6" i="2"/>
</calcChain>
</file>

<file path=xl/comments1.xml><?xml version="1.0" encoding="utf-8"?>
<comments xmlns="http://schemas.openxmlformats.org/spreadsheetml/2006/main">
  <authors>
    <author>Mike Waterman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Inputs!Q31, S31, or U31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Inputs!Q35, S35, or U35</t>
        </r>
      </text>
    </comment>
  </commentList>
</comments>
</file>

<file path=xl/sharedStrings.xml><?xml version="1.0" encoding="utf-8"?>
<sst xmlns="http://schemas.openxmlformats.org/spreadsheetml/2006/main" count="48" uniqueCount="44">
  <si>
    <t>XXX SCHOOL DISTRICT</t>
  </si>
  <si>
    <t>October Enrollment History and Projections</t>
  </si>
  <si>
    <t>Actual Enrollment</t>
  </si>
  <si>
    <t>Grade</t>
  </si>
  <si>
    <t>2021 Projected</t>
  </si>
  <si>
    <t>FTK</t>
  </si>
  <si>
    <t>Elem Enrollment Total</t>
  </si>
  <si>
    <t>HS Enrollment Total</t>
  </si>
  <si>
    <t>K-12 Enrollment Total</t>
  </si>
  <si>
    <t>ANTICIPATED ENROLLMENT INCREASES</t>
  </si>
  <si>
    <t>MAEFAIRS Enrollment</t>
  </si>
  <si>
    <t>Fall 20       Enrollment</t>
  </si>
  <si>
    <t>Spring 21 Enrollment</t>
  </si>
  <si>
    <t>Average (CYE)</t>
  </si>
  <si>
    <t>Fall 21 Projected Enrollment (AE)</t>
  </si>
  <si>
    <t>Increase (AEI)</t>
  </si>
  <si>
    <t>% of Increase</t>
  </si>
  <si>
    <t>#   Threshold</t>
  </si>
  <si>
    <t>%   Threshold</t>
  </si>
  <si>
    <t>Increase over Threhold</t>
  </si>
  <si>
    <t>Portion of Increase over 40</t>
  </si>
  <si>
    <t>ANB</t>
  </si>
  <si>
    <t>Current ANB</t>
  </si>
  <si>
    <t>Adjusted ANB</t>
  </si>
  <si>
    <t>E1</t>
  </si>
  <si>
    <t>M1</t>
  </si>
  <si>
    <t>Total Elem</t>
  </si>
  <si>
    <t>H1</t>
  </si>
  <si>
    <t>UNANTICIPATED ENROLLMENT INCREASES - LC1310 ONLY</t>
  </si>
  <si>
    <t xml:space="preserve">General Fund Comparison: LC1310 vs Current Law </t>
  </si>
  <si>
    <t>Adopted Budget</t>
  </si>
  <si>
    <t>ESSER Grant Awards:</t>
  </si>
  <si>
    <t>ESSER II</t>
  </si>
  <si>
    <t>ESSER III</t>
  </si>
  <si>
    <t xml:space="preserve">Total ESSER </t>
  </si>
  <si>
    <t>General Fund:</t>
  </si>
  <si>
    <t>BASE Budget</t>
  </si>
  <si>
    <t>OverBASE Budget</t>
  </si>
  <si>
    <t>Total General Fund</t>
  </si>
  <si>
    <t>Total FY22 Funding</t>
  </si>
  <si>
    <t>Fall 20 Enrollment</t>
  </si>
  <si>
    <t>LC1310 Supplemental Funding in Fund 15</t>
  </si>
  <si>
    <t>FY22 General Fund     Using Projected                Oct 2021 Enrollment</t>
  </si>
  <si>
    <t>Change Attributable to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</si>
</sst>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u/>
      <sz val="11"/>
      <color theme="1"/>
      <name val="Arial Narrow"/>
      <family val="2"/>
    </font>
    <font>
      <u val="double"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color theme="1"/>
      <name val="Arial Narrow"/>
      <family val="2"/>
    </font>
    <font>
      <u val="singleAccounting"/>
      <sz val="11"/>
      <color theme="1"/>
      <name val="Arial Narrow"/>
      <family val="2"/>
    </font>
    <font>
      <b/>
      <u val="singleAccounting"/>
      <sz val="11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 applyProtection="1">
      <protection locked="0"/>
    </xf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3" fontId="4" fillId="0" borderId="3" xfId="0" applyNumberFormat="1" applyFont="1" applyBorder="1" applyAlignment="1" applyProtection="1">
      <alignment horizontal="center"/>
      <protection locked="0"/>
    </xf>
    <xf numFmtId="3" fontId="4" fillId="0" borderId="6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10" fontId="4" fillId="0" borderId="0" xfId="1" applyNumberFormat="1" applyFont="1" applyFill="1"/>
    <xf numFmtId="0" fontId="5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10" fontId="4" fillId="0" borderId="3" xfId="1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0" xfId="0" applyFont="1" applyFill="1"/>
    <xf numFmtId="0" fontId="4" fillId="0" borderId="3" xfId="0" applyFont="1" applyFill="1" applyBorder="1"/>
    <xf numFmtId="10" fontId="4" fillId="0" borderId="3" xfId="1" applyNumberFormat="1" applyFont="1" applyFill="1" applyBorder="1"/>
    <xf numFmtId="0" fontId="7" fillId="0" borderId="3" xfId="0" applyFont="1" applyFill="1" applyBorder="1"/>
    <xf numFmtId="0" fontId="2" fillId="0" borderId="0" xfId="0" applyFont="1"/>
    <xf numFmtId="0" fontId="8" fillId="0" borderId="0" xfId="0" applyFont="1"/>
    <xf numFmtId="41" fontId="4" fillId="0" borderId="0" xfId="0" applyNumberFormat="1" applyFont="1"/>
    <xf numFmtId="41" fontId="4" fillId="0" borderId="0" xfId="0" applyNumberFormat="1" applyFont="1" applyAlignment="1">
      <alignment horizontal="center"/>
    </xf>
    <xf numFmtId="41" fontId="4" fillId="0" borderId="0" xfId="0" applyNumberFormat="1" applyFont="1" applyBorder="1" applyAlignment="1">
      <alignment horizontal="center"/>
    </xf>
    <xf numFmtId="41" fontId="8" fillId="0" borderId="1" xfId="0" applyNumberFormat="1" applyFont="1" applyBorder="1" applyAlignment="1">
      <alignment horizontal="center"/>
    </xf>
    <xf numFmtId="41" fontId="4" fillId="0" borderId="0" xfId="0" applyNumberFormat="1" applyFont="1" applyBorder="1"/>
    <xf numFmtId="41" fontId="4" fillId="0" borderId="3" xfId="0" applyNumberFormat="1" applyFont="1" applyBorder="1"/>
    <xf numFmtId="41" fontId="4" fillId="0" borderId="0" xfId="0" applyNumberFormat="1" applyFont="1" applyAlignment="1">
      <alignment vertical="center"/>
    </xf>
    <xf numFmtId="41" fontId="8" fillId="0" borderId="0" xfId="0" applyNumberFormat="1" applyFont="1"/>
    <xf numFmtId="41" fontId="5" fillId="0" borderId="0" xfId="0" applyNumberFormat="1" applyFont="1"/>
    <xf numFmtId="41" fontId="4" fillId="0" borderId="7" xfId="0" applyNumberFormat="1" applyFont="1" applyBorder="1" applyAlignment="1"/>
    <xf numFmtId="41" fontId="4" fillId="0" borderId="8" xfId="0" applyNumberFormat="1" applyFont="1" applyBorder="1" applyAlignment="1">
      <alignment vertical="center"/>
    </xf>
    <xf numFmtId="41" fontId="4" fillId="0" borderId="0" xfId="0" applyNumberFormat="1" applyFont="1" applyBorder="1" applyAlignment="1"/>
    <xf numFmtId="42" fontId="8" fillId="0" borderId="1" xfId="0" applyNumberFormat="1" applyFont="1" applyBorder="1"/>
    <xf numFmtId="41" fontId="4" fillId="0" borderId="10" xfId="0" applyNumberFormat="1" applyFont="1" applyBorder="1" applyAlignment="1">
      <alignment vertical="center"/>
    </xf>
    <xf numFmtId="41" fontId="9" fillId="0" borderId="0" xfId="0" applyNumberFormat="1" applyFont="1" applyBorder="1" applyAlignment="1"/>
    <xf numFmtId="41" fontId="9" fillId="0" borderId="0" xfId="0" applyNumberFormat="1" applyFont="1" applyBorder="1"/>
    <xf numFmtId="41" fontId="10" fillId="0" borderId="1" xfId="0" applyNumberFormat="1" applyFont="1" applyBorder="1"/>
    <xf numFmtId="42" fontId="4" fillId="0" borderId="0" xfId="0" applyNumberFormat="1" applyFont="1" applyBorder="1" applyAlignment="1">
      <alignment horizontal="center"/>
    </xf>
    <xf numFmtId="42" fontId="4" fillId="0" borderId="0" xfId="0" applyNumberFormat="1" applyFont="1" applyBorder="1"/>
    <xf numFmtId="42" fontId="4" fillId="0" borderId="10" xfId="0" applyNumberFormat="1" applyFont="1" applyBorder="1" applyAlignment="1">
      <alignment vertical="center"/>
    </xf>
    <xf numFmtId="42" fontId="8" fillId="0" borderId="9" xfId="0" applyNumberFormat="1" applyFont="1" applyBorder="1" applyAlignment="1">
      <alignment vertical="center"/>
    </xf>
    <xf numFmtId="41" fontId="4" fillId="0" borderId="8" xfId="0" applyNumberFormat="1" applyFont="1" applyBorder="1" applyAlignment="1">
      <alignment horizontal="center"/>
    </xf>
    <xf numFmtId="41" fontId="4" fillId="0" borderId="10" xfId="0" applyNumberFormat="1" applyFont="1" applyBorder="1" applyAlignment="1">
      <alignment horizontal="center" wrapText="1"/>
    </xf>
    <xf numFmtId="41" fontId="8" fillId="0" borderId="9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41" fontId="9" fillId="0" borderId="7" xfId="0" applyNumberFormat="1" applyFont="1" applyBorder="1" applyAlignment="1">
      <alignment horizontal="left"/>
    </xf>
    <xf numFmtId="41" fontId="9" fillId="0" borderId="0" xfId="0" applyNumberFormat="1" applyFont="1" applyBorder="1" applyAlignment="1">
      <alignment horizontal="left"/>
    </xf>
    <xf numFmtId="41" fontId="4" fillId="0" borderId="8" xfId="0" applyNumberFormat="1" applyFont="1" applyBorder="1" applyAlignment="1">
      <alignment horizontal="center"/>
    </xf>
    <xf numFmtId="41" fontId="4" fillId="0" borderId="10" xfId="0" applyNumberFormat="1" applyFont="1" applyBorder="1" applyAlignment="1">
      <alignment horizontal="center"/>
    </xf>
    <xf numFmtId="41" fontId="5" fillId="0" borderId="0" xfId="0" applyNumberFormat="1" applyFont="1" applyBorder="1" applyAlignment="1">
      <alignment horizontal="center"/>
    </xf>
    <xf numFmtId="41" fontId="4" fillId="0" borderId="9" xfId="0" applyNumberFormat="1" applyFont="1" applyBorder="1" applyAlignment="1">
      <alignment horizontal="center" wrapText="1"/>
    </xf>
    <xf numFmtId="41" fontId="4" fillId="0" borderId="7" xfId="0" applyNumberFormat="1" applyFont="1" applyBorder="1" applyAlignment="1">
      <alignment horizontal="center"/>
    </xf>
    <xf numFmtId="41" fontId="4" fillId="0" borderId="1" xfId="0" applyNumberFormat="1" applyFont="1" applyBorder="1" applyAlignment="1">
      <alignment horizontal="center" wrapText="1"/>
    </xf>
    <xf numFmtId="42" fontId="4" fillId="0" borderId="7" xfId="0" applyNumberFormat="1" applyFont="1" applyBorder="1" applyAlignment="1">
      <alignment horizontal="center"/>
    </xf>
    <xf numFmtId="42" fontId="4" fillId="0" borderId="1" xfId="0" applyNumberFormat="1" applyFont="1" applyBorder="1"/>
    <xf numFmtId="41" fontId="9" fillId="0" borderId="7" xfId="0" applyNumberFormat="1" applyFont="1" applyBorder="1"/>
    <xf numFmtId="41" fontId="9" fillId="0" borderId="1" xfId="0" applyNumberFormat="1" applyFont="1" applyBorder="1"/>
    <xf numFmtId="42" fontId="4" fillId="0" borderId="7" xfId="0" applyNumberFormat="1" applyFont="1" applyBorder="1"/>
    <xf numFmtId="42" fontId="4" fillId="0" borderId="8" xfId="0" applyNumberFormat="1" applyFont="1" applyBorder="1" applyAlignment="1">
      <alignment vertical="center"/>
    </xf>
    <xf numFmtId="42" fontId="4" fillId="0" borderId="9" xfId="0" applyNumberFormat="1" applyFont="1" applyBorder="1" applyAlignment="1">
      <alignment vertical="center"/>
    </xf>
  </cellXfs>
  <cellStyles count="2">
    <cellStyle name="Normal" xfId="0" builtinId="0"/>
    <cellStyle name="Percent" xfId="1" builtinId="5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0"/>
          <c:order val="10"/>
          <c:tx>
            <c:strRef>
              <c:f>'Enrollment Projections'!$C$17</c:f>
              <c:strCache>
                <c:ptCount val="1"/>
                <c:pt idx="0">
                  <c:v>Elem Enrollment Total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'Enrollment Projections'!$D$7:$H$7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 Projected</c:v>
                </c:pt>
              </c:strCache>
            </c:strRef>
          </c:cat>
          <c:val>
            <c:numRef>
              <c:f>'Enrollment Projections'!$D$17:$H$17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5-4004-B514-20F8EA08A0CA}"/>
            </c:ext>
          </c:extLst>
        </c:ser>
        <c:ser>
          <c:idx val="16"/>
          <c:order val="16"/>
          <c:tx>
            <c:strRef>
              <c:f>'Enrollment Projections'!$C$23</c:f>
              <c:strCache>
                <c:ptCount val="1"/>
                <c:pt idx="0">
                  <c:v>HS Enrollment Total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'Enrollment Projections'!$D$7:$H$7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 Projected</c:v>
                </c:pt>
              </c:strCache>
            </c:strRef>
          </c:cat>
          <c:val>
            <c:numRef>
              <c:f>'Enrollment Projections'!$D$23:$H$23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E5-4004-B514-20F8EA08A0CA}"/>
            </c:ext>
          </c:extLst>
        </c:ser>
        <c:ser>
          <c:idx val="17"/>
          <c:order val="17"/>
          <c:tx>
            <c:strRef>
              <c:f>'Enrollment Projections'!$C$25</c:f>
              <c:strCache>
                <c:ptCount val="1"/>
                <c:pt idx="0">
                  <c:v>K-12 Enrollment 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'Enrollment Projections'!$D$25:$H$25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E5-4004-B514-20F8EA08A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338895"/>
        <c:axId val="152333307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'Enrollment Projections'!$C$7</c15:sqref>
                        </c15:formulaRef>
                      </c:ext>
                    </c:extLst>
                    <c:strCache>
                      <c:ptCount val="1"/>
                      <c:pt idx="0">
                        <c:v>Grade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'Enrollment Projections'!$D$7:$H$7</c15:sqref>
                        </c15:formulaRef>
                      </c:ext>
                    </c:extLst>
                    <c:strCache>
                      <c:ptCount val="5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 Projected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'Enrollment Projections'!$D$7:$H$7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E5-4004-B514-20F8EA08A0C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Projections'!$C$8</c15:sqref>
                        </c15:formulaRef>
                      </c:ext>
                    </c:extLst>
                    <c:strCache>
                      <c:ptCount val="1"/>
                      <c:pt idx="0">
                        <c:v>FTK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Projections'!$D$7:$H$7</c15:sqref>
                        </c15:formulaRef>
                      </c:ext>
                    </c:extLst>
                    <c:strCache>
                      <c:ptCount val="5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 Projected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Projections'!$D$8:$H$8</c15:sqref>
                        </c15:formulaRef>
                      </c:ext>
                    </c:extLst>
                    <c:numCache>
                      <c:formatCode>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2E5-4004-B514-20F8EA08A0C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Projections'!$C$9</c15:sqref>
                        </c15:formulaRef>
                      </c:ext>
                    </c:extLst>
                    <c:strCache>
                      <c:ptCount val="1"/>
                      <c:pt idx="0">
                        <c:v>1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Projections'!$D$7:$H$7</c15:sqref>
                        </c15:formulaRef>
                      </c:ext>
                    </c:extLst>
                    <c:strCache>
                      <c:ptCount val="5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 Projected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Projections'!$D$9:$H$9</c15:sqref>
                        </c15:formulaRef>
                      </c:ext>
                    </c:extLst>
                    <c:numCache>
                      <c:formatCode>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E5-4004-B514-20F8EA08A0C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Projections'!$C$10</c15:sqref>
                        </c15:formulaRef>
                      </c:ext>
                    </c:extLst>
                    <c:strCache>
                      <c:ptCount val="1"/>
                      <c:pt idx="0">
                        <c:v>2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Projections'!$D$7:$H$7</c15:sqref>
                        </c15:formulaRef>
                      </c:ext>
                    </c:extLst>
                    <c:strCache>
                      <c:ptCount val="5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 Projected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Projections'!$D$10:$H$10</c15:sqref>
                        </c15:formulaRef>
                      </c:ext>
                    </c:extLst>
                    <c:numCache>
                      <c:formatCode>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2E5-4004-B514-20F8EA08A0C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Projections'!$C$11</c15:sqref>
                        </c15:formulaRef>
                      </c:ext>
                    </c:extLst>
                    <c:strCache>
                      <c:ptCount val="1"/>
                      <c:pt idx="0">
                        <c:v>3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Projections'!$D$7:$H$7</c15:sqref>
                        </c15:formulaRef>
                      </c:ext>
                    </c:extLst>
                    <c:strCache>
                      <c:ptCount val="5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 Projected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Projections'!$D$11:$H$11</c15:sqref>
                        </c15:formulaRef>
                      </c:ext>
                    </c:extLst>
                    <c:numCache>
                      <c:formatCode>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2E5-4004-B514-20F8EA08A0C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Projections'!$C$12</c15:sqref>
                        </c15:formulaRef>
                      </c:ext>
                    </c:extLst>
                    <c:strCache>
                      <c:ptCount val="1"/>
                      <c:pt idx="0">
                        <c:v>4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Projections'!$D$7:$H$7</c15:sqref>
                        </c15:formulaRef>
                      </c:ext>
                    </c:extLst>
                    <c:strCache>
                      <c:ptCount val="5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 Projected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Projections'!$D$12:$H$12</c15:sqref>
                        </c15:formulaRef>
                      </c:ext>
                    </c:extLst>
                    <c:numCache>
                      <c:formatCode>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2E5-4004-B514-20F8EA08A0C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Projections'!$C$13</c15:sqref>
                        </c15:formulaRef>
                      </c:ext>
                    </c:extLst>
                    <c:strCache>
                      <c:ptCount val="1"/>
                      <c:pt idx="0">
                        <c:v>5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Projections'!$D$7:$H$7</c15:sqref>
                        </c15:formulaRef>
                      </c:ext>
                    </c:extLst>
                    <c:strCache>
                      <c:ptCount val="5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 Projected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Projections'!$D$13:$H$13</c15:sqref>
                        </c15:formulaRef>
                      </c:ext>
                    </c:extLst>
                    <c:numCache>
                      <c:formatCode>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2E5-4004-B514-20F8EA08A0C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Projections'!$C$14</c15:sqref>
                        </c15:formulaRef>
                      </c:ext>
                    </c:extLst>
                    <c:strCache>
                      <c:ptCount val="1"/>
                      <c:pt idx="0">
                        <c:v>6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Projections'!$D$7:$H$7</c15:sqref>
                        </c15:formulaRef>
                      </c:ext>
                    </c:extLst>
                    <c:strCache>
                      <c:ptCount val="5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 Projected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Projections'!$D$14:$H$14</c15:sqref>
                        </c15:formulaRef>
                      </c:ext>
                    </c:extLst>
                    <c:numCache>
                      <c:formatCode>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2E5-4004-B514-20F8EA08A0C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Projections'!$C$15</c15:sqref>
                        </c15:formulaRef>
                      </c:ext>
                    </c:extLst>
                    <c:strCache>
                      <c:ptCount val="1"/>
                      <c:pt idx="0">
                        <c:v>7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Projections'!$D$7:$H$7</c15:sqref>
                        </c15:formulaRef>
                      </c:ext>
                    </c:extLst>
                    <c:strCache>
                      <c:ptCount val="5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 Projected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Projections'!$D$15:$H$15</c15:sqref>
                        </c15:formulaRef>
                      </c:ext>
                    </c:extLst>
                    <c:numCache>
                      <c:formatCode>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2E5-4004-B514-20F8EA08A0C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Projections'!$C$16</c15:sqref>
                        </c15:formulaRef>
                      </c:ext>
                    </c:extLst>
                    <c:strCache>
                      <c:ptCount val="1"/>
                      <c:pt idx="0">
                        <c:v>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Projections'!$D$7:$H$7</c15:sqref>
                        </c15:formulaRef>
                      </c:ext>
                    </c:extLst>
                    <c:strCache>
                      <c:ptCount val="5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 Projected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Projections'!$D$16:$H$16</c15:sqref>
                        </c15:formulaRef>
                      </c:ext>
                    </c:extLst>
                    <c:numCache>
                      <c:formatCode>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2E5-4004-B514-20F8EA08A0C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Projections'!$C$18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Projections'!$D$7:$H$7</c15:sqref>
                        </c15:formulaRef>
                      </c:ext>
                    </c:extLst>
                    <c:strCache>
                      <c:ptCount val="5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 Projected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Projections'!$D$18:$H$18</c15:sqref>
                        </c15:formulaRef>
                      </c:ext>
                    </c:extLst>
                    <c:numCache>
                      <c:formatCode>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2E5-4004-B514-20F8EA08A0C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Projections'!$C$19</c15:sqref>
                        </c15:formulaRef>
                      </c:ext>
                    </c:extLst>
                    <c:strCache>
                      <c:ptCount val="1"/>
                      <c:pt idx="0">
                        <c:v>9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Projections'!$D$7:$H$7</c15:sqref>
                        </c15:formulaRef>
                      </c:ext>
                    </c:extLst>
                    <c:strCache>
                      <c:ptCount val="5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 Projected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Projections'!$D$19:$H$19</c15:sqref>
                        </c15:formulaRef>
                      </c:ext>
                    </c:extLst>
                    <c:numCache>
                      <c:formatCode>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2E5-4004-B514-20F8EA08A0CA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Projections'!$C$20</c15:sqref>
                        </c15:formulaRef>
                      </c:ext>
                    </c:extLst>
                    <c:strCache>
                      <c:ptCount val="1"/>
                      <c:pt idx="0">
                        <c:v>10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Projections'!$D$7:$H$7</c15:sqref>
                        </c15:formulaRef>
                      </c:ext>
                    </c:extLst>
                    <c:strCache>
                      <c:ptCount val="5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 Projected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Projections'!$D$20:$H$20</c15:sqref>
                        </c15:formulaRef>
                      </c:ext>
                    </c:extLst>
                    <c:numCache>
                      <c:formatCode>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2E5-4004-B514-20F8EA08A0CA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Projections'!$C$21</c15:sqref>
                        </c15:formulaRef>
                      </c:ext>
                    </c:extLst>
                    <c:strCache>
                      <c:ptCount val="1"/>
                      <c:pt idx="0">
                        <c:v>11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Projections'!$D$7:$H$7</c15:sqref>
                        </c15:formulaRef>
                      </c:ext>
                    </c:extLst>
                    <c:strCache>
                      <c:ptCount val="5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 Projected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Projections'!$D$21:$H$21</c15:sqref>
                        </c15:formulaRef>
                      </c:ext>
                    </c:extLst>
                    <c:numCache>
                      <c:formatCode>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2E5-4004-B514-20F8EA08A0CA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Projections'!$C$22</c15:sqref>
                        </c15:formulaRef>
                      </c:ext>
                    </c:extLst>
                    <c:strCache>
                      <c:ptCount val="1"/>
                      <c:pt idx="0">
                        <c:v>12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Projections'!$D$7:$H$7</c15:sqref>
                        </c15:formulaRef>
                      </c:ext>
                    </c:extLst>
                    <c:strCache>
                      <c:ptCount val="5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 Projected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'Enrollment Projections'!$D$22:$H$22</c15:sqref>
                        </c15:formulaRef>
                      </c:ext>
                    </c:extLst>
                    <c:numCache>
                      <c:formatCode>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2E5-4004-B514-20F8EA08A0CA}"/>
                  </c:ext>
                </c:extLst>
              </c15:ser>
            </c15:filteredBarSeries>
          </c:ext>
        </c:extLst>
      </c:barChart>
      <c:catAx>
        <c:axId val="1523338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3333071"/>
        <c:crosses val="autoZero"/>
        <c:auto val="1"/>
        <c:lblAlgn val="ctr"/>
        <c:lblOffset val="100"/>
        <c:noMultiLvlLbl val="0"/>
      </c:catAx>
      <c:valAx>
        <c:axId val="1523333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 Count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333889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26</xdr:row>
      <xdr:rowOff>146050</xdr:rowOff>
    </xdr:from>
    <xdr:to>
      <xdr:col>8</xdr:col>
      <xdr:colOff>507999</xdr:colOff>
      <xdr:row>43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="80" zoomScaleNormal="80" workbookViewId="0">
      <selection activeCell="K12" sqref="K12"/>
    </sheetView>
  </sheetViews>
  <sheetFormatPr defaultRowHeight="14.5" x14ac:dyDescent="0.35"/>
  <cols>
    <col min="2" max="2" width="3.81640625" customWidth="1"/>
    <col min="3" max="3" width="13.1796875" customWidth="1"/>
    <col min="8" max="8" width="17.81640625" bestFit="1" customWidth="1"/>
  </cols>
  <sheetData>
    <row r="1" spans="1:8" s="2" customFormat="1" ht="18.5" x14ac:dyDescent="0.45">
      <c r="A1" s="1" t="s">
        <v>0</v>
      </c>
    </row>
    <row r="2" spans="1:8" x14ac:dyDescent="0.35">
      <c r="A2" s="3" t="s">
        <v>1</v>
      </c>
    </row>
    <row r="6" spans="1:8" x14ac:dyDescent="0.35">
      <c r="C6" s="4"/>
      <c r="D6" s="58" t="s">
        <v>2</v>
      </c>
      <c r="E6" s="58"/>
      <c r="F6" s="58"/>
      <c r="G6" s="59"/>
      <c r="H6" s="5"/>
    </row>
    <row r="7" spans="1:8" x14ac:dyDescent="0.35">
      <c r="C7" s="6" t="s">
        <v>3</v>
      </c>
      <c r="D7" s="6">
        <v>2017</v>
      </c>
      <c r="E7" s="6">
        <v>2018</v>
      </c>
      <c r="F7" s="6">
        <v>2019</v>
      </c>
      <c r="G7" s="6">
        <v>2020</v>
      </c>
      <c r="H7" s="7" t="s">
        <v>4</v>
      </c>
    </row>
    <row r="8" spans="1:8" x14ac:dyDescent="0.35">
      <c r="C8" s="8" t="s">
        <v>5</v>
      </c>
      <c r="D8" s="9"/>
      <c r="E8" s="10"/>
      <c r="F8" s="10"/>
      <c r="G8" s="10"/>
      <c r="H8" s="11"/>
    </row>
    <row r="9" spans="1:8" x14ac:dyDescent="0.35">
      <c r="C9" s="8">
        <v>1</v>
      </c>
      <c r="D9" s="9"/>
      <c r="E9" s="10"/>
      <c r="F9" s="10"/>
      <c r="G9" s="10"/>
      <c r="H9" s="11"/>
    </row>
    <row r="10" spans="1:8" x14ac:dyDescent="0.35">
      <c r="C10" s="8">
        <v>2</v>
      </c>
      <c r="D10" s="9"/>
      <c r="E10" s="10"/>
      <c r="F10" s="10"/>
      <c r="G10" s="10"/>
      <c r="H10" s="11"/>
    </row>
    <row r="11" spans="1:8" x14ac:dyDescent="0.35">
      <c r="C11" s="8">
        <v>3</v>
      </c>
      <c r="D11" s="9"/>
      <c r="E11" s="10"/>
      <c r="F11" s="10"/>
      <c r="G11" s="10"/>
      <c r="H11" s="11"/>
    </row>
    <row r="12" spans="1:8" x14ac:dyDescent="0.35">
      <c r="C12" s="8">
        <v>4</v>
      </c>
      <c r="D12" s="9"/>
      <c r="E12" s="10"/>
      <c r="F12" s="10"/>
      <c r="G12" s="10"/>
      <c r="H12" s="11"/>
    </row>
    <row r="13" spans="1:8" x14ac:dyDescent="0.35">
      <c r="C13" s="8">
        <v>5</v>
      </c>
      <c r="D13" s="9"/>
      <c r="E13" s="10"/>
      <c r="F13" s="10"/>
      <c r="G13" s="10"/>
      <c r="H13" s="11"/>
    </row>
    <row r="14" spans="1:8" x14ac:dyDescent="0.35">
      <c r="C14" s="8">
        <v>6</v>
      </c>
      <c r="D14" s="9"/>
      <c r="E14" s="10"/>
      <c r="F14" s="10"/>
      <c r="G14" s="10"/>
      <c r="H14" s="11"/>
    </row>
    <row r="15" spans="1:8" x14ac:dyDescent="0.35">
      <c r="C15" s="8">
        <v>7</v>
      </c>
      <c r="D15" s="9"/>
      <c r="E15" s="10"/>
      <c r="F15" s="10"/>
      <c r="G15" s="10"/>
      <c r="H15" s="11"/>
    </row>
    <row r="16" spans="1:8" x14ac:dyDescent="0.35">
      <c r="C16" s="6">
        <v>8</v>
      </c>
      <c r="D16" s="12"/>
      <c r="E16" s="13"/>
      <c r="F16" s="13"/>
      <c r="G16" s="14"/>
      <c r="H16" s="11"/>
    </row>
    <row r="17" spans="3:8" x14ac:dyDescent="0.35">
      <c r="C17" s="15" t="s">
        <v>6</v>
      </c>
      <c r="D17" s="16">
        <f>SUM(D8:D16)</f>
        <v>0</v>
      </c>
      <c r="E17" s="16">
        <f>SUM(E8:E16)</f>
        <v>0</v>
      </c>
      <c r="F17" s="16">
        <f t="shared" ref="F17" si="0">SUM(F8:F16)</f>
        <v>0</v>
      </c>
      <c r="G17" s="16">
        <f>SUM(G8:G16)</f>
        <v>0</v>
      </c>
      <c r="H17" s="17">
        <f>SUM(H8:H16)</f>
        <v>0</v>
      </c>
    </row>
    <row r="18" spans="3:8" x14ac:dyDescent="0.35">
      <c r="C18" s="8"/>
      <c r="D18" s="8"/>
      <c r="E18" s="16"/>
      <c r="F18" s="16"/>
      <c r="G18" s="16"/>
      <c r="H18" s="8"/>
    </row>
    <row r="19" spans="3:8" x14ac:dyDescent="0.35">
      <c r="C19" s="8">
        <v>9</v>
      </c>
      <c r="D19" s="9"/>
      <c r="E19" s="10"/>
      <c r="F19" s="10"/>
      <c r="G19" s="10"/>
      <c r="H19" s="11"/>
    </row>
    <row r="20" spans="3:8" x14ac:dyDescent="0.35">
      <c r="C20" s="8">
        <v>10</v>
      </c>
      <c r="D20" s="9"/>
      <c r="E20" s="10"/>
      <c r="F20" s="10"/>
      <c r="G20" s="10"/>
      <c r="H20" s="11"/>
    </row>
    <row r="21" spans="3:8" x14ac:dyDescent="0.35">
      <c r="C21" s="8">
        <v>11</v>
      </c>
      <c r="D21" s="9"/>
      <c r="E21" s="10"/>
      <c r="F21" s="10"/>
      <c r="G21" s="10"/>
      <c r="H21" s="11"/>
    </row>
    <row r="22" spans="3:8" x14ac:dyDescent="0.35">
      <c r="C22" s="6">
        <v>12</v>
      </c>
      <c r="D22" s="12"/>
      <c r="E22" s="13"/>
      <c r="F22" s="13"/>
      <c r="G22" s="14"/>
      <c r="H22" s="11"/>
    </row>
    <row r="23" spans="3:8" x14ac:dyDescent="0.35">
      <c r="C23" s="15" t="s">
        <v>7</v>
      </c>
      <c r="D23" s="16">
        <f>SUM(D19:D22)</f>
        <v>0</v>
      </c>
      <c r="E23" s="16">
        <f>SUM(E19:E22)</f>
        <v>0</v>
      </c>
      <c r="F23" s="16">
        <f t="shared" ref="F23:G23" si="1">SUM(F19:F22)</f>
        <v>0</v>
      </c>
      <c r="G23" s="16">
        <f t="shared" si="1"/>
        <v>0</v>
      </c>
      <c r="H23" s="17">
        <f>SUM(H19:H22)</f>
        <v>0</v>
      </c>
    </row>
    <row r="24" spans="3:8" x14ac:dyDescent="0.35">
      <c r="C24" s="8"/>
      <c r="D24" s="8"/>
      <c r="E24" s="16"/>
      <c r="F24" s="16"/>
      <c r="G24" s="16"/>
      <c r="H24" s="8"/>
    </row>
    <row r="25" spans="3:8" x14ac:dyDescent="0.35">
      <c r="C25" s="15" t="s">
        <v>8</v>
      </c>
      <c r="D25" s="18">
        <f>+D23+D17</f>
        <v>0</v>
      </c>
      <c r="E25" s="18">
        <f>+E23+E17</f>
        <v>0</v>
      </c>
      <c r="F25" s="18">
        <f t="shared" ref="F25:G25" si="2">+F23+F17</f>
        <v>0</v>
      </c>
      <c r="G25" s="18">
        <f t="shared" si="2"/>
        <v>0</v>
      </c>
      <c r="H25" s="19">
        <f>+H23+H17</f>
        <v>0</v>
      </c>
    </row>
  </sheetData>
  <mergeCells count="1">
    <mergeCell ref="D6:G6"/>
  </mergeCells>
  <conditionalFormatting sqref="D8:H16 D19:H22">
    <cfRule type="containsBlanks" dxfId="3" priority="1">
      <formula>LEN(TRIM(D8))=0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9"/>
  <sheetViews>
    <sheetView zoomScale="80" zoomScaleNormal="80" workbookViewId="0">
      <selection activeCell="K14" sqref="K14"/>
    </sheetView>
  </sheetViews>
  <sheetFormatPr defaultColWidth="8.7265625" defaultRowHeight="14" x14ac:dyDescent="0.3"/>
  <cols>
    <col min="1" max="1" width="3" style="20" customWidth="1"/>
    <col min="2" max="2" width="11.54296875" style="21" bestFit="1" customWidth="1"/>
    <col min="3" max="5" width="15.7265625" style="21" customWidth="1"/>
    <col min="6" max="6" width="3" style="21" customWidth="1"/>
    <col min="7" max="8" width="15.7265625" style="21" customWidth="1"/>
    <col min="9" max="9" width="15.7265625" style="22" customWidth="1"/>
    <col min="10" max="10" width="3.7265625" style="21" customWidth="1"/>
    <col min="11" max="11" width="9.54296875" style="21" bestFit="1" customWidth="1"/>
    <col min="12" max="12" width="10.26953125" style="21" bestFit="1" customWidth="1"/>
    <col min="13" max="13" width="13.453125" style="21" customWidth="1"/>
    <col min="14" max="14" width="15.7265625" style="21" customWidth="1"/>
    <col min="15" max="16" width="12.7265625" style="21" customWidth="1"/>
    <col min="17" max="17" width="12.81640625" style="21" bestFit="1" customWidth="1"/>
    <col min="18" max="16384" width="8.7265625" style="21"/>
  </cols>
  <sheetData>
    <row r="2" spans="1:17" x14ac:dyDescent="0.3">
      <c r="A2" s="20" t="s">
        <v>9</v>
      </c>
    </row>
    <row r="4" spans="1:17" x14ac:dyDescent="0.3">
      <c r="C4" s="60" t="s">
        <v>10</v>
      </c>
      <c r="D4" s="60"/>
    </row>
    <row r="5" spans="1:17" s="24" customFormat="1" ht="28" x14ac:dyDescent="0.3">
      <c r="A5" s="23"/>
      <c r="C5" s="25" t="s">
        <v>11</v>
      </c>
      <c r="D5" s="25" t="s">
        <v>12</v>
      </c>
      <c r="E5" s="25" t="s">
        <v>13</v>
      </c>
      <c r="F5" s="25"/>
      <c r="G5" s="25" t="s">
        <v>14</v>
      </c>
      <c r="H5" s="25" t="s">
        <v>15</v>
      </c>
      <c r="I5" s="26" t="s">
        <v>16</v>
      </c>
      <c r="J5" s="25"/>
      <c r="K5" s="25" t="s">
        <v>17</v>
      </c>
      <c r="L5" s="25" t="s">
        <v>18</v>
      </c>
      <c r="M5" s="25" t="s">
        <v>19</v>
      </c>
      <c r="N5" s="25" t="s">
        <v>20</v>
      </c>
      <c r="O5" s="25" t="s">
        <v>21</v>
      </c>
      <c r="P5" s="25" t="s">
        <v>22</v>
      </c>
      <c r="Q5" s="27" t="s">
        <v>23</v>
      </c>
    </row>
    <row r="6" spans="1:17" x14ac:dyDescent="0.3">
      <c r="B6" s="21" t="s">
        <v>24</v>
      </c>
      <c r="E6" s="21" t="e">
        <f>ROUND(AVERAGE(C6:D6),2)</f>
        <v>#DIV/0!</v>
      </c>
      <c r="G6" s="21">
        <f>SUM('Enrollment Projections'!H8:H14)</f>
        <v>0</v>
      </c>
      <c r="H6" s="21" t="e">
        <f>+G6-E6</f>
        <v>#DIV/0!</v>
      </c>
      <c r="I6" s="22" t="e">
        <f>+H6/$H$8</f>
        <v>#DIV/0!</v>
      </c>
      <c r="N6" s="21" t="e">
        <f>ROUND(I6*$M$8,2)</f>
        <v>#DIV/0!</v>
      </c>
      <c r="O6" s="21" t="e">
        <f>ROUNDUP(N6*187/180,0)</f>
        <v>#DIV/0!</v>
      </c>
      <c r="P6" s="21" t="e">
        <f>ROUND(E6*187/180,0)</f>
        <v>#DIV/0!</v>
      </c>
      <c r="Q6" s="28" t="e">
        <f>+O6+P6</f>
        <v>#DIV/0!</v>
      </c>
    </row>
    <row r="7" spans="1:17" x14ac:dyDescent="0.3">
      <c r="B7" s="29" t="s">
        <v>25</v>
      </c>
      <c r="C7" s="29"/>
      <c r="D7" s="29"/>
      <c r="E7" s="29" t="e">
        <f>ROUND(AVERAGE(C7:D7),2)</f>
        <v>#DIV/0!</v>
      </c>
      <c r="F7" s="29"/>
      <c r="G7" s="29">
        <f>SUM('Enrollment Projections'!H15:H16)</f>
        <v>0</v>
      </c>
      <c r="H7" s="29" t="e">
        <f>+G7-E7</f>
        <v>#DIV/0!</v>
      </c>
      <c r="I7" s="30" t="e">
        <f>+H7/$H$8</f>
        <v>#DIV/0!</v>
      </c>
      <c r="J7" s="29"/>
      <c r="K7" s="29"/>
      <c r="L7" s="29"/>
      <c r="M7" s="29"/>
      <c r="N7" s="29" t="e">
        <f>ROUND(I7*$M$8,2)</f>
        <v>#DIV/0!</v>
      </c>
      <c r="O7" s="29" t="e">
        <f>ROUNDUP(N7*187/180,0)</f>
        <v>#DIV/0!</v>
      </c>
      <c r="P7" s="29" t="e">
        <f>ROUND(E7*187/180,0)</f>
        <v>#DIV/0!</v>
      </c>
      <c r="Q7" s="31" t="e">
        <f t="shared" ref="Q7:Q8" si="0">+O7+P7</f>
        <v>#DIV/0!</v>
      </c>
    </row>
    <row r="8" spans="1:17" x14ac:dyDescent="0.3">
      <c r="B8" s="21" t="s">
        <v>26</v>
      </c>
      <c r="C8" s="21">
        <f>+C6+C7</f>
        <v>0</v>
      </c>
      <c r="D8" s="21">
        <f t="shared" ref="D8" si="1">+D6+D7</f>
        <v>0</v>
      </c>
      <c r="E8" s="21">
        <f>ROUND(AVERAGE(C8:D8),2)</f>
        <v>0</v>
      </c>
      <c r="G8" s="21">
        <f>+G6+G7</f>
        <v>0</v>
      </c>
      <c r="H8" s="21" t="e">
        <f>+H6+H7</f>
        <v>#DIV/0!</v>
      </c>
      <c r="I8" s="22" t="e">
        <f>+I6+I7</f>
        <v>#DIV/0!</v>
      </c>
      <c r="K8" s="21">
        <v>40</v>
      </c>
      <c r="L8" s="21">
        <f>E8*0.04</f>
        <v>0</v>
      </c>
      <c r="M8" s="21" t="e">
        <f>IF(H8&gt;0,MAXA(H8-K8,H8-L8),0)</f>
        <v>#DIV/0!</v>
      </c>
      <c r="N8" s="21" t="e">
        <f>+N6+N7</f>
        <v>#DIV/0!</v>
      </c>
      <c r="O8" s="21" t="e">
        <f>+O6+O7</f>
        <v>#DIV/0!</v>
      </c>
      <c r="P8" s="21" t="e">
        <f>+P6+P7</f>
        <v>#DIV/0!</v>
      </c>
      <c r="Q8" s="28" t="e">
        <f t="shared" si="0"/>
        <v>#DIV/0!</v>
      </c>
    </row>
    <row r="9" spans="1:17" x14ac:dyDescent="0.3">
      <c r="Q9" s="28"/>
    </row>
    <row r="10" spans="1:17" x14ac:dyDescent="0.3">
      <c r="B10" s="21" t="s">
        <v>27</v>
      </c>
      <c r="E10" s="21" t="e">
        <f>ROUND(AVERAGE(C10:D10),2)</f>
        <v>#DIV/0!</v>
      </c>
      <c r="G10" s="21">
        <f>SUM('Enrollment Projections'!H19:H22)</f>
        <v>0</v>
      </c>
      <c r="H10" s="21" t="e">
        <f>+G10-E10</f>
        <v>#DIV/0!</v>
      </c>
      <c r="I10" s="22" t="e">
        <f>+H10/$H$10</f>
        <v>#DIV/0!</v>
      </c>
      <c r="K10" s="21">
        <v>40</v>
      </c>
      <c r="L10" s="21" t="e">
        <f>E10*0.04</f>
        <v>#DIV/0!</v>
      </c>
      <c r="M10" s="21" t="e">
        <f>IF(H10&gt;0,MAXA(H10-K10,H10-L10),0)</f>
        <v>#DIV/0!</v>
      </c>
      <c r="N10" s="21" t="e">
        <f>M10</f>
        <v>#DIV/0!</v>
      </c>
      <c r="O10" s="21" t="e">
        <f>ROUNDUP(N10*187/180,0)</f>
        <v>#DIV/0!</v>
      </c>
      <c r="P10" s="21" t="e">
        <f>ROUND(E10*187/180,0)</f>
        <v>#DIV/0!</v>
      </c>
      <c r="Q10" s="28" t="e">
        <f>+O10+P10</f>
        <v>#DIV/0!</v>
      </c>
    </row>
    <row r="14" spans="1:17" x14ac:dyDescent="0.3">
      <c r="A14" s="20" t="s">
        <v>28</v>
      </c>
    </row>
    <row r="16" spans="1:17" x14ac:dyDescent="0.3">
      <c r="C16" s="25" t="s">
        <v>40</v>
      </c>
      <c r="D16" s="27" t="s">
        <v>21</v>
      </c>
    </row>
    <row r="17" spans="2:4" x14ac:dyDescent="0.3">
      <c r="B17" s="21" t="s">
        <v>24</v>
      </c>
      <c r="C17" s="21">
        <f>G6</f>
        <v>0</v>
      </c>
      <c r="D17" s="28">
        <f>ROUNDUP(C17*187/180,0)</f>
        <v>0</v>
      </c>
    </row>
    <row r="18" spans="2:4" x14ac:dyDescent="0.3">
      <c r="B18" s="21" t="s">
        <v>25</v>
      </c>
      <c r="C18" s="21">
        <f>G7</f>
        <v>0</v>
      </c>
      <c r="D18" s="28">
        <f t="shared" ref="D18:D19" si="2">ROUNDUP(C18*187/180,0)</f>
        <v>0</v>
      </c>
    </row>
    <row r="19" spans="2:4" x14ac:dyDescent="0.3">
      <c r="B19" s="21" t="s">
        <v>27</v>
      </c>
      <c r="C19" s="21">
        <f>G10</f>
        <v>0</v>
      </c>
      <c r="D19" s="28">
        <f t="shared" si="2"/>
        <v>0</v>
      </c>
    </row>
  </sheetData>
  <mergeCells count="1">
    <mergeCell ref="C4:D4"/>
  </mergeCells>
  <conditionalFormatting sqref="C6:D7 C10:D10 G6:G7 G10">
    <cfRule type="containsBlanks" dxfId="2" priority="1">
      <formula>LEN(TRIM(C6))=0</formula>
    </cfRule>
  </conditionalFormatting>
  <pageMargins left="0.7" right="0.7" top="0.75" bottom="0.75" header="0.3" footer="0.3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="80" zoomScaleNormal="80" workbookViewId="0">
      <selection activeCell="F19" sqref="F19"/>
    </sheetView>
  </sheetViews>
  <sheetFormatPr defaultColWidth="8.7265625" defaultRowHeight="14" x14ac:dyDescent="0.3"/>
  <cols>
    <col min="1" max="1" width="3.26953125" style="3" customWidth="1"/>
    <col min="2" max="2" width="2.6328125" style="3" customWidth="1"/>
    <col min="3" max="3" width="33.36328125" style="3" customWidth="1"/>
    <col min="4" max="4" width="20.6328125" style="3" customWidth="1"/>
    <col min="5" max="5" width="20.6328125" style="33" customWidth="1"/>
    <col min="6" max="7" width="20.6328125" style="3" customWidth="1"/>
    <col min="8" max="8" width="14.54296875" style="3" customWidth="1"/>
    <col min="9" max="16384" width="8.7265625" style="3"/>
  </cols>
  <sheetData>
    <row r="1" spans="1:7" ht="18" x14ac:dyDescent="0.4">
      <c r="A1" s="32" t="str">
        <f>'Enrollment Projections'!A1</f>
        <v>XXX SCHOOL DISTRICT</v>
      </c>
    </row>
    <row r="2" spans="1:7" x14ac:dyDescent="0.3">
      <c r="A2" s="3" t="s">
        <v>29</v>
      </c>
    </row>
    <row r="4" spans="1:7" x14ac:dyDescent="0.3">
      <c r="D4" s="33"/>
      <c r="E4" s="3"/>
    </row>
    <row r="5" spans="1:7" x14ac:dyDescent="0.3">
      <c r="E5" s="3"/>
      <c r="G5" s="33"/>
    </row>
    <row r="6" spans="1:7" s="38" customFormat="1" ht="14" customHeight="1" x14ac:dyDescent="0.3">
      <c r="D6" s="65"/>
      <c r="E6" s="65"/>
      <c r="F6" s="65"/>
      <c r="G6" s="65"/>
    </row>
    <row r="7" spans="1:7" s="35" customFormat="1" ht="42" x14ac:dyDescent="0.3">
      <c r="B7" s="63"/>
      <c r="C7" s="64"/>
      <c r="D7" s="55" t="s">
        <v>30</v>
      </c>
      <c r="E7" s="56" t="s">
        <v>42</v>
      </c>
      <c r="F7" s="66" t="s">
        <v>43</v>
      </c>
      <c r="G7" s="57" t="s">
        <v>39</v>
      </c>
    </row>
    <row r="8" spans="1:7" s="35" customFormat="1" ht="17" customHeight="1" x14ac:dyDescent="0.6">
      <c r="B8" s="61" t="s">
        <v>35</v>
      </c>
      <c r="C8" s="62"/>
      <c r="D8" s="67"/>
      <c r="E8" s="36"/>
      <c r="F8" s="68"/>
      <c r="G8" s="37"/>
    </row>
    <row r="9" spans="1:7" s="36" customFormat="1" x14ac:dyDescent="0.3">
      <c r="B9" s="43"/>
      <c r="C9" s="45" t="s">
        <v>36</v>
      </c>
      <c r="D9" s="69"/>
      <c r="E9" s="51"/>
      <c r="F9" s="70">
        <f>IF(E9="",0,E9-D9)</f>
        <v>0</v>
      </c>
      <c r="G9" s="46">
        <f>D9</f>
        <v>0</v>
      </c>
    </row>
    <row r="10" spans="1:7" s="34" customFormat="1" ht="17" x14ac:dyDescent="0.6">
      <c r="B10" s="43"/>
      <c r="C10" s="48" t="s">
        <v>37</v>
      </c>
      <c r="D10" s="71">
        <f>D11-D9</f>
        <v>0</v>
      </c>
      <c r="E10" s="49">
        <f>E11-E9</f>
        <v>0</v>
      </c>
      <c r="F10" s="72">
        <f t="shared" ref="F10:F11" si="0">IF(E10="",0,E10-D10)</f>
        <v>0</v>
      </c>
      <c r="G10" s="50">
        <f t="shared" ref="G10:G11" si="1">D10</f>
        <v>0</v>
      </c>
    </row>
    <row r="11" spans="1:7" s="34" customFormat="1" x14ac:dyDescent="0.3">
      <c r="B11" s="43"/>
      <c r="C11" s="45" t="s">
        <v>38</v>
      </c>
      <c r="D11" s="73"/>
      <c r="E11" s="52"/>
      <c r="F11" s="70">
        <f t="shared" si="0"/>
        <v>0</v>
      </c>
      <c r="G11" s="46">
        <f t="shared" si="1"/>
        <v>0</v>
      </c>
    </row>
    <row r="12" spans="1:7" s="40" customFormat="1" ht="22.5" customHeight="1" x14ac:dyDescent="0.35">
      <c r="B12" s="44" t="s">
        <v>41</v>
      </c>
      <c r="C12" s="47"/>
      <c r="D12" s="74">
        <v>0</v>
      </c>
      <c r="E12" s="53">
        <v>0</v>
      </c>
      <c r="F12" s="75">
        <v>0</v>
      </c>
      <c r="G12" s="54">
        <f>MAXA(0,F9-0.1*D17)</f>
        <v>0</v>
      </c>
    </row>
    <row r="13" spans="1:7" s="34" customFormat="1" x14ac:dyDescent="0.3">
      <c r="G13" s="41"/>
    </row>
    <row r="14" spans="1:7" s="34" customFormat="1" x14ac:dyDescent="0.3">
      <c r="B14" s="42" t="s">
        <v>31</v>
      </c>
      <c r="E14" s="41"/>
    </row>
    <row r="15" spans="1:7" s="34" customFormat="1" x14ac:dyDescent="0.3">
      <c r="C15" s="34" t="s">
        <v>32</v>
      </c>
      <c r="E15" s="41"/>
    </row>
    <row r="16" spans="1:7" s="34" customFormat="1" x14ac:dyDescent="0.3">
      <c r="C16" s="39" t="s">
        <v>33</v>
      </c>
      <c r="D16" s="39"/>
      <c r="E16" s="41"/>
    </row>
    <row r="17" spans="2:5" s="34" customFormat="1" x14ac:dyDescent="0.3">
      <c r="B17" s="34" t="s">
        <v>34</v>
      </c>
      <c r="D17" s="34">
        <f t="shared" ref="D17" si="2">SUM(D15:D16)</f>
        <v>0</v>
      </c>
      <c r="E17" s="41"/>
    </row>
  </sheetData>
  <mergeCells count="3">
    <mergeCell ref="B8:C8"/>
    <mergeCell ref="B7:C7"/>
    <mergeCell ref="D6:G6"/>
  </mergeCells>
  <conditionalFormatting sqref="D15:D16 D9:G11">
    <cfRule type="containsBlanks" dxfId="1" priority="4">
      <formula>LEN(TRIM(D9))=0</formula>
    </cfRule>
  </conditionalFormatting>
  <conditionalFormatting sqref="D9:E9">
    <cfRule type="containsBlanks" dxfId="0" priority="3">
      <formula>LEN(TRIM(D9))=0</formula>
    </cfRule>
  </conditionalFormatting>
  <pageMargins left="0.7" right="0.7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Enrollment Projections</vt:lpstr>
      <vt:lpstr>ANB Calculation</vt:lpstr>
      <vt:lpstr>Funding Comparisons</vt:lpstr>
      <vt:lpstr>'Funding Comparisons'!Print_Area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Waterman</dc:creator>
  <cp:lastModifiedBy>Mike Waterman</cp:lastModifiedBy>
  <cp:lastPrinted>2021-03-08T02:22:14Z</cp:lastPrinted>
  <dcterms:created xsi:type="dcterms:W3CDTF">2021-02-27T23:02:04Z</dcterms:created>
  <dcterms:modified xsi:type="dcterms:W3CDTF">2021-03-08T02:23:42Z</dcterms:modified>
</cp:coreProperties>
</file>