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G:\My Drive\Shared\Budget Workshops\2020\Mike's files for website\"/>
    </mc:Choice>
  </mc:AlternateContent>
  <xr:revisionPtr revIDLastSave="0" documentId="8_{F27DD38B-1FBE-4DF3-98F2-6945C6EBB47E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Enrollment Projections - 2020" sheetId="9" r:id="rId1"/>
    <sheet name="Taxable Values" sheetId="1" r:id="rId2"/>
    <sheet name="Levied Dollars" sheetId="6" r:id="rId3"/>
    <sheet name="Levied Mills" sheetId="5" r:id="rId4"/>
    <sheet name="Expenditure Summary" sheetId="4" r:id="rId5"/>
    <sheet name="Revenue Data" sheetId="7" r:id="rId6"/>
    <sheet name="Revenue Summary" sheetId="2" r:id="rId7"/>
  </sheets>
  <definedNames>
    <definedName name="_xlnm._FilterDatabase" localSheetId="5" hidden="1">'Revenue Data'!$A$1:$E$146</definedName>
    <definedName name="_xlnm.Print_Area" localSheetId="0">'Enrollment Projections - 2020'!$A$1:$H$40</definedName>
    <definedName name="_xlnm.Print_Area" localSheetId="6">'Revenue Summary'!$A$1:$H$51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D5" i="2" l="1"/>
  <c r="E5" i="2"/>
  <c r="F5" i="2"/>
  <c r="C5" i="2"/>
  <c r="C6" i="2"/>
  <c r="D6" i="2"/>
  <c r="E6" i="2"/>
  <c r="F6" i="2"/>
  <c r="G6" i="2"/>
  <c r="A1" i="4"/>
  <c r="G24" i="9"/>
  <c r="R5" i="9" s="1"/>
  <c r="G22" i="9"/>
  <c r="F22" i="9"/>
  <c r="F24" i="9" s="1"/>
  <c r="Q5" i="9" s="1"/>
  <c r="E22" i="9"/>
  <c r="P7" i="9" s="1"/>
  <c r="D22" i="9"/>
  <c r="O7" i="9" s="1"/>
  <c r="C22" i="9"/>
  <c r="G16" i="9"/>
  <c r="F16" i="9"/>
  <c r="Q6" i="9" s="1"/>
  <c r="E16" i="9"/>
  <c r="P6" i="9" s="1"/>
  <c r="D16" i="9"/>
  <c r="O6" i="9" s="1"/>
  <c r="C16" i="9"/>
  <c r="R7" i="9"/>
  <c r="Q7" i="9"/>
  <c r="N7" i="9"/>
  <c r="R6" i="9"/>
  <c r="R4" i="9"/>
  <c r="Q4" i="9"/>
  <c r="P4" i="9"/>
  <c r="O4" i="9"/>
  <c r="N4" i="9"/>
  <c r="C24" i="9" l="1"/>
  <c r="N5" i="9" s="1"/>
  <c r="N6" i="9"/>
  <c r="D24" i="9"/>
  <c r="O5" i="9" s="1"/>
  <c r="E24" i="9"/>
  <c r="P5" i="9" s="1"/>
  <c r="D7" i="2" l="1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C17" i="2"/>
  <c r="C16" i="2"/>
  <c r="C15" i="2"/>
  <c r="C14" i="2"/>
  <c r="C13" i="2"/>
  <c r="C12" i="2"/>
  <c r="C11" i="2"/>
  <c r="C10" i="2"/>
  <c r="C9" i="2"/>
  <c r="C8" i="2"/>
  <c r="C7" i="2"/>
  <c r="D9" i="1" l="1"/>
  <c r="D10" i="1"/>
  <c r="D11" i="1"/>
  <c r="D12" i="1"/>
  <c r="D13" i="1"/>
  <c r="D14" i="1"/>
  <c r="D15" i="1"/>
  <c r="D8" i="1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5" i="4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5" i="2"/>
  <c r="H6" i="2"/>
  <c r="J6" i="2" s="1"/>
  <c r="H7" i="2"/>
  <c r="J7" i="2" s="1"/>
  <c r="H8" i="2"/>
  <c r="J8" i="2" s="1"/>
  <c r="H9" i="2"/>
  <c r="J9" i="2" s="1"/>
  <c r="J5" i="2" l="1"/>
  <c r="A1" i="2"/>
  <c r="A1" i="1" s="1"/>
  <c r="A1" i="6" s="1"/>
  <c r="A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Waterman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MAEFAIRS Budget Report Summary Column 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Waterman</author>
  </authors>
  <commentList>
    <comment ref="B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MAEFAIRS Budget Summary Column 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Waterman</author>
  </authors>
  <commentList>
    <comment ref="B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MAEFAIRS Budget Summary Column B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Waterman</author>
  </authors>
  <commentList>
    <comment ref="F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MAEFAIRS Budget Report</t>
        </r>
      </text>
    </comment>
  </commentList>
</comments>
</file>

<file path=xl/sharedStrings.xml><?xml version="1.0" encoding="utf-8"?>
<sst xmlns="http://schemas.openxmlformats.org/spreadsheetml/2006/main" count="826" uniqueCount="203">
  <si>
    <t>Year</t>
  </si>
  <si>
    <t>Taxable Value</t>
  </si>
  <si>
    <t>2019-20</t>
  </si>
  <si>
    <t>2018-19</t>
  </si>
  <si>
    <t>2017-18</t>
  </si>
  <si>
    <t>2016-17</t>
  </si>
  <si>
    <t>Change</t>
  </si>
  <si>
    <t>2020-21</t>
  </si>
  <si>
    <t>Fiscal Year</t>
  </si>
  <si>
    <t>FY2019</t>
  </si>
  <si>
    <t>FY2015</t>
  </si>
  <si>
    <t>FY2016</t>
  </si>
  <si>
    <t>FY2017</t>
  </si>
  <si>
    <t>FY2018</t>
  </si>
  <si>
    <t>FY2020</t>
  </si>
  <si>
    <t>FY2021</t>
  </si>
  <si>
    <t>FY2022</t>
  </si>
  <si>
    <t>FY2023</t>
  </si>
  <si>
    <t>FY2024</t>
  </si>
  <si>
    <t>State</t>
  </si>
  <si>
    <t>County</t>
  </si>
  <si>
    <t>Fund Balance Reappropriated</t>
  </si>
  <si>
    <t>Total Funding Sources</t>
  </si>
  <si>
    <t>Local Property Tax</t>
  </si>
  <si>
    <t>FY2025</t>
  </si>
  <si>
    <t>FY2026</t>
  </si>
  <si>
    <t>FY2027</t>
  </si>
  <si>
    <t>FY2028</t>
  </si>
  <si>
    <t>FY2029</t>
  </si>
  <si>
    <t>FY2030</t>
  </si>
  <si>
    <t>FY2031</t>
  </si>
  <si>
    <t>FY2032</t>
  </si>
  <si>
    <t>General</t>
  </si>
  <si>
    <t>Transportation</t>
  </si>
  <si>
    <t>Bus Depreciation</t>
  </si>
  <si>
    <t>Tuition</t>
  </si>
  <si>
    <t>Retirement</t>
  </si>
  <si>
    <t>Adult Education</t>
  </si>
  <si>
    <t>Technology</t>
  </si>
  <si>
    <t>Flexibility</t>
  </si>
  <si>
    <t>Debt Service</t>
  </si>
  <si>
    <t>Building Reserve</t>
  </si>
  <si>
    <t>Total Adopted Budgets</t>
  </si>
  <si>
    <t>LEVIED MILLS</t>
  </si>
  <si>
    <t>Total Levied Mills</t>
  </si>
  <si>
    <t>Total Dollars Levied</t>
  </si>
  <si>
    <t>2021-22</t>
  </si>
  <si>
    <t>2022-23</t>
  </si>
  <si>
    <t>2023-24</t>
  </si>
  <si>
    <t>Residual Equity Transfers In</t>
  </si>
  <si>
    <t>9710</t>
  </si>
  <si>
    <t>Services Provided Other Local Governmental Units</t>
  </si>
  <si>
    <t>1960</t>
  </si>
  <si>
    <t>Services Provided Other School Districts or Coops</t>
  </si>
  <si>
    <t>1950</t>
  </si>
  <si>
    <t>Fees - Users/Resale of Supplies</t>
  </si>
  <si>
    <t>1945</t>
  </si>
  <si>
    <t>Contributions/Donations from Private Sources</t>
  </si>
  <si>
    <t>1920</t>
  </si>
  <si>
    <t>Rentals</t>
  </si>
  <si>
    <t>1910</t>
  </si>
  <si>
    <t>Other Revenue from Local Sources</t>
  </si>
  <si>
    <t>1900</t>
  </si>
  <si>
    <t>Interest Earnings</t>
  </si>
  <si>
    <t>1510</t>
  </si>
  <si>
    <t>Textbook Sales and Rentals</t>
  </si>
  <si>
    <t>1940</t>
  </si>
  <si>
    <t>Other Transportation Fees</t>
  </si>
  <si>
    <t>1440</t>
  </si>
  <si>
    <t>Trans Fees from Other Schl Dists Outside State</t>
  </si>
  <si>
    <t>1430</t>
  </si>
  <si>
    <t>Trans Fees from Other Schl Dists Within State</t>
  </si>
  <si>
    <t>1420</t>
  </si>
  <si>
    <t>Individual Transportation Fees</t>
  </si>
  <si>
    <t>1410</t>
  </si>
  <si>
    <t>Building Reserve Fund</t>
  </si>
  <si>
    <t>61</t>
  </si>
  <si>
    <t>Other Revenue</t>
  </si>
  <si>
    <t>9100</t>
  </si>
  <si>
    <t>Federal Revenue in Lieu of Taxes</t>
  </si>
  <si>
    <t>4800</t>
  </si>
  <si>
    <t>Montana Oil and Gas Tax</t>
  </si>
  <si>
    <t>3460</t>
  </si>
  <si>
    <t>State Payment in Lieu of Taxes - FWP</t>
  </si>
  <si>
    <t>3302</t>
  </si>
  <si>
    <t>Penalties and Interest on Taxes</t>
  </si>
  <si>
    <t>1190</t>
  </si>
  <si>
    <t>Tax Title and Property Sales</t>
  </si>
  <si>
    <t>1130</t>
  </si>
  <si>
    <t>Coal Gross Proceeds</t>
  </si>
  <si>
    <t>1123</t>
  </si>
  <si>
    <t>District Levy - Dept of Rev Tax Audit Receipts</t>
  </si>
  <si>
    <t>1118</t>
  </si>
  <si>
    <t>District Levy - Distn of Pr Yr's Prot/Dlq Taxes</t>
  </si>
  <si>
    <t>1117</t>
  </si>
  <si>
    <t>District Tax Levy</t>
  </si>
  <si>
    <t>1110</t>
  </si>
  <si>
    <t>Debt Service Fund</t>
  </si>
  <si>
    <t>50</t>
  </si>
  <si>
    <t>Flexibility Fund</t>
  </si>
  <si>
    <t>29</t>
  </si>
  <si>
    <t>Technology Fund</t>
  </si>
  <si>
    <t>28</t>
  </si>
  <si>
    <t>State Technology Aid</t>
  </si>
  <si>
    <t>3281</t>
  </si>
  <si>
    <t>Dormitory Charges</t>
  </si>
  <si>
    <t>1915</t>
  </si>
  <si>
    <t>Direct State Aid</t>
  </si>
  <si>
    <t>3110</t>
  </si>
  <si>
    <t>Adult Education Fund</t>
  </si>
  <si>
    <t>17</t>
  </si>
  <si>
    <t>Summer School Fees</t>
  </si>
  <si>
    <t>1981</t>
  </si>
  <si>
    <t>Fees for Adult Education</t>
  </si>
  <si>
    <t>1340</t>
  </si>
  <si>
    <t>State Tuition for State Placement</t>
  </si>
  <si>
    <t>3117</t>
  </si>
  <si>
    <t>Tuition from Schl Dists Outside State</t>
  </si>
  <si>
    <t>1330</t>
  </si>
  <si>
    <t>Tuition from Schl Dists Within State</t>
  </si>
  <si>
    <t>1320</t>
  </si>
  <si>
    <t>Retirement Fund</t>
  </si>
  <si>
    <t>14</t>
  </si>
  <si>
    <t>Tuition Fund</t>
  </si>
  <si>
    <t>13</t>
  </si>
  <si>
    <t>Bus Depreciation Fund</t>
  </si>
  <si>
    <t>11</t>
  </si>
  <si>
    <t>Transportation Fund</t>
  </si>
  <si>
    <t>10</t>
  </si>
  <si>
    <t>General Fund</t>
  </si>
  <si>
    <t>01</t>
  </si>
  <si>
    <t>Individual Tuition</t>
  </si>
  <si>
    <t>1310</t>
  </si>
  <si>
    <t>BR Permissive Revenues - Other Revenue</t>
  </si>
  <si>
    <t>9101</t>
  </si>
  <si>
    <t>BR Permissive Revenues - Montana Oil and Gas Tax</t>
  </si>
  <si>
    <t>3461</t>
  </si>
  <si>
    <t>BR Permissive Revenues - State Payment in Lieu of Taxes-FWP</t>
  </si>
  <si>
    <t>3303</t>
  </si>
  <si>
    <t>BR Permissive Revenues - Other Revenue from Local Sources</t>
  </si>
  <si>
    <t>1901</t>
  </si>
  <si>
    <t>BR Permissive Revenues Interest Earnings</t>
  </si>
  <si>
    <t>1511</t>
  </si>
  <si>
    <t>BR Permissive Revenues - Tax Title and Property Sales</t>
  </si>
  <si>
    <t>1131</t>
  </si>
  <si>
    <t>BR Permissive Revenues - Coal Gross Proceeds</t>
  </si>
  <si>
    <t>1125</t>
  </si>
  <si>
    <t>School Block Grant Coal Mitigation</t>
  </si>
  <si>
    <t>3449</t>
  </si>
  <si>
    <t>Revenue from Community Services Activities</t>
  </si>
  <si>
    <t>1800</t>
  </si>
  <si>
    <t>School Major Maintenance Aid (SMMA)</t>
  </si>
  <si>
    <t>3283</t>
  </si>
  <si>
    <t>Innovative Education Payment</t>
  </si>
  <si>
    <t>1925</t>
  </si>
  <si>
    <t>School Block Grant State Lands</t>
  </si>
  <si>
    <t>3448</t>
  </si>
  <si>
    <t>RevenueCodeDescription</t>
  </si>
  <si>
    <t>RevenueCode</t>
  </si>
  <si>
    <t>FundCodeDescription</t>
  </si>
  <si>
    <t>FundCode</t>
  </si>
  <si>
    <t>Level</t>
  </si>
  <si>
    <t>Local Non-Levy Revenue</t>
  </si>
  <si>
    <t>2220</t>
  </si>
  <si>
    <t>3210</t>
  </si>
  <si>
    <t>County On-Schedule Trans Reimb</t>
  </si>
  <si>
    <t>State On-Schedule Trans Reimb</t>
  </si>
  <si>
    <t>2240</t>
  </si>
  <si>
    <t>County Retirement Distribution</t>
  </si>
  <si>
    <t>XXXX</t>
  </si>
  <si>
    <t>FY20 Budgeted Amount</t>
  </si>
  <si>
    <t>FY21 Budgeted Amount</t>
  </si>
  <si>
    <t>FUNDING SOURCES, ALL BUDGETED FUNDS</t>
  </si>
  <si>
    <t>TAXABLE VALUE HISTORY</t>
  </si>
  <si>
    <t>HISTORY OF DOLLARS LEVIED</t>
  </si>
  <si>
    <t>Projected Enrollment</t>
  </si>
  <si>
    <t>Grade</t>
  </si>
  <si>
    <t>Subtotal Elem</t>
  </si>
  <si>
    <t>Subtotal HS</t>
  </si>
  <si>
    <t>Grand Total</t>
  </si>
  <si>
    <t>K</t>
  </si>
  <si>
    <t>Enrollment History and Projections</t>
  </si>
  <si>
    <t>Actual Enrollment October 1,</t>
  </si>
  <si>
    <t>Total Enrollment</t>
  </si>
  <si>
    <t>Elementary Enrollment</t>
  </si>
  <si>
    <t>High School Enrollment</t>
  </si>
  <si>
    <t>HISTORY OF ADOPTED EXPENDITURE BUDGETS</t>
  </si>
  <si>
    <t>2015-16</t>
  </si>
  <si>
    <t>3111</t>
  </si>
  <si>
    <t>3112</t>
  </si>
  <si>
    <t>3113</t>
  </si>
  <si>
    <t>3114</t>
  </si>
  <si>
    <t>3115</t>
  </si>
  <si>
    <t>3116</t>
  </si>
  <si>
    <t>3120</t>
  </si>
  <si>
    <t>Quality Educator</t>
  </si>
  <si>
    <t>At Risk Student</t>
  </si>
  <si>
    <t>Indian Education for All</t>
  </si>
  <si>
    <t>American Indian Achievement Gap</t>
  </si>
  <si>
    <t>State Special Ed Allowable Costs</t>
  </si>
  <si>
    <t>Data for Achievement</t>
  </si>
  <si>
    <t>Guaranteed Tax Base Aid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</si>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</sst>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u val="double"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  <font>
      <b/>
      <u val="double"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0" fontId="0" fillId="0" borderId="0" xfId="2" applyNumberFormat="1" applyFont="1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1" xfId="1" applyNumberFormat="1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164" fontId="0" fillId="0" borderId="0" xfId="1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39" fontId="0" fillId="0" borderId="0" xfId="1" applyNumberFormat="1" applyFont="1"/>
    <xf numFmtId="39" fontId="0" fillId="0" borderId="1" xfId="1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/>
    <xf numFmtId="44" fontId="0" fillId="0" borderId="0" xfId="0" applyNumberFormat="1"/>
    <xf numFmtId="0" fontId="0" fillId="0" borderId="0" xfId="0" applyFont="1" applyAlignment="1">
      <alignment horizontal="center"/>
    </xf>
    <xf numFmtId="164" fontId="1" fillId="0" borderId="0" xfId="1" applyNumberFormat="1" applyFont="1"/>
    <xf numFmtId="0" fontId="0" fillId="0" borderId="0" xfId="0" applyFont="1"/>
    <xf numFmtId="0" fontId="4" fillId="0" borderId="0" xfId="0" applyFont="1"/>
    <xf numFmtId="39" fontId="1" fillId="0" borderId="0" xfId="1" applyNumberFormat="1" applyFont="1"/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3" fontId="9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District Enrollment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'Enrollment Projections - 2020'!$M$5</c:f>
              <c:strCache>
                <c:ptCount val="1"/>
                <c:pt idx="0">
                  <c:v>Total Enrollment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'Enrollment Projections - 2020'!$N$4:$R$4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Projected 2020</c:v>
                </c:pt>
              </c:strCache>
            </c:strRef>
          </c:cat>
          <c:val>
            <c:numRef>
              <c:f>'Enrollment Projections - 2020'!$N$5:$R$5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8-48DF-95E9-79F5BEB53590}"/>
            </c:ext>
          </c:extLst>
        </c:ser>
        <c:ser>
          <c:idx val="1"/>
          <c:order val="1"/>
          <c:tx>
            <c:strRef>
              <c:f>'Enrollment Projections - 2020'!$M$6</c:f>
              <c:strCache>
                <c:ptCount val="1"/>
                <c:pt idx="0">
                  <c:v>Elementary Enrollment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'Enrollment Projections - 2020'!$N$4:$R$4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Projected 2020</c:v>
                </c:pt>
              </c:strCache>
            </c:strRef>
          </c:cat>
          <c:val>
            <c:numRef>
              <c:f>'Enrollment Projections - 2020'!$N$6:$R$6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8-48DF-95E9-79F5BEB53590}"/>
            </c:ext>
          </c:extLst>
        </c:ser>
        <c:ser>
          <c:idx val="2"/>
          <c:order val="2"/>
          <c:tx>
            <c:strRef>
              <c:f>'Enrollment Projections - 2020'!$M$7</c:f>
              <c:strCache>
                <c:ptCount val="1"/>
                <c:pt idx="0">
                  <c:v>High School Enrollment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'Enrollment Projections - 2020'!$N$4:$R$4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Projected 2020</c:v>
                </c:pt>
              </c:strCache>
            </c:strRef>
          </c:cat>
          <c:val>
            <c:numRef>
              <c:f>'Enrollment Projections - 2020'!$N$7:$R$7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8-48DF-95E9-79F5BEB53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9181584"/>
        <c:axId val="1619182416"/>
      </c:barChart>
      <c:catAx>
        <c:axId val="16191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182416"/>
        <c:crosses val="autoZero"/>
        <c:auto val="1"/>
        <c:lblAlgn val="ctr"/>
        <c:lblOffset val="100"/>
        <c:noMultiLvlLbl val="0"/>
      </c:catAx>
      <c:valAx>
        <c:axId val="161918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18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'Taxable Values'!$C$5</c:f>
              <c:strCache>
                <c:ptCount val="1"/>
                <c:pt idx="0">
                  <c:v> Taxable Value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'Taxable Values'!$B$6:$B$12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'Taxable Values'!$C$6:$C$12</c:f>
              <c:numCache>
                <c:formatCode>_("$"* #,##0_);_("$"* \(#,##0\);_("$"* "-"??_);_(@_)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B-4F75-962C-6A72965F7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00512047"/>
        <c:axId val="2000512879"/>
      </c:lineChart>
      <c:catAx>
        <c:axId val="200051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512879"/>
        <c:crosses val="autoZero"/>
        <c:auto val="1"/>
        <c:lblAlgn val="ctr"/>
        <c:lblOffset val="100"/>
        <c:noMultiLvlLbl val="0"/>
      </c:catAx>
      <c:valAx>
        <c:axId val="200051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51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Taxable Value Growth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'Taxable Values'!$D$5</c:f>
              <c:strCache>
                <c:ptCount val="1"/>
                <c:pt idx="0">
                  <c:v>Change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'Taxable Values'!$B$7:$B$12</c:f>
              <c:strCache>
                <c:ptCount val="6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</c:strCache>
            </c:strRef>
          </c:cat>
          <c:val>
            <c:numRef>
              <c:f>'Taxable Values'!$D$7:$D$12</c:f>
              <c:numCache>
                <c:formatCode>0.00%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D-4201-8E21-89D611D2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379967"/>
        <c:axId val="2013377055"/>
      </c:barChart>
      <c:catAx>
        <c:axId val="201337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377055"/>
        <c:crosses val="autoZero"/>
        <c:auto val="1"/>
        <c:lblAlgn val="ctr"/>
        <c:lblOffset val="100"/>
        <c:noMultiLvlLbl val="0"/>
      </c:catAx>
      <c:valAx>
        <c:axId val="2013377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3799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Dollars</a:t>
            </a:r>
            <a:r>
              <a:rPr lang="en-US" baseline="0"/>
              <a:t> </a:t>
            </a:r>
            <a:r>
              <a:rPr lang="en-US"/>
              <a:t>Levied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'Levied Dollars'!$C$4</c:f>
              <c:strCache>
                <c:ptCount val="1"/>
                <c:pt idx="0">
                  <c:v> General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Dollars'!$C$6:$C$11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026-4D92-8856-3E5F5CAC6139}"/>
            </c:ext>
          </c:extLst>
        </c:ser>
        <c:ser>
          <c:idx val="1"/>
          <c:order val="1"/>
          <c:tx>
            <c:strRef>
              <c:f>'Levied Dollars'!$D$4</c:f>
              <c:strCache>
                <c:ptCount val="1"/>
                <c:pt idx="0">
                  <c:v> Transportation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Dollars'!$D$6:$D$11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026-4D92-8856-3E5F5CAC6139}"/>
            </c:ext>
          </c:extLst>
        </c:ser>
        <c:ser>
          <c:idx val="2"/>
          <c:order val="2"/>
          <c:tx>
            <c:strRef>
              <c:f>'Levied Dollars'!$E$4</c:f>
              <c:strCache>
                <c:ptCount val="1"/>
                <c:pt idx="0">
                  <c:v> Bus Depreciation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Dollars'!$E$6:$E$11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026-4D92-8856-3E5F5CAC6139}"/>
            </c:ext>
          </c:extLst>
        </c:ser>
        <c:ser>
          <c:idx val="3"/>
          <c:order val="3"/>
          <c:tx>
            <c:strRef>
              <c:f>'Levied Dollars'!$F$4</c:f>
              <c:strCache>
                <c:ptCount val="1"/>
                <c:pt idx="0">
                  <c:v> Tuition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Dollars'!$F$6:$F$11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0026-4D92-8856-3E5F5CAC6139}"/>
            </c:ext>
          </c:extLst>
        </c:ser>
        <c:ser>
          <c:idx val="4"/>
          <c:order val="4"/>
          <c:tx>
            <c:strRef>
              <c:f>'Levied Dollars'!$G$4</c:f>
              <c:strCache>
                <c:ptCount val="1"/>
                <c:pt idx="0">
                  <c:v> Retirement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Dollars'!$G$6:$G$11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0026-4D92-8856-3E5F5CAC6139}"/>
            </c:ext>
          </c:extLst>
        </c:ser>
        <c:ser>
          <c:idx val="5"/>
          <c:order val="5"/>
          <c:tx>
            <c:strRef>
              <c:f>'Levied Dollars'!$H$4</c:f>
              <c:strCache>
                <c:ptCount val="1"/>
                <c:pt idx="0">
                  <c:v> Adult Education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Dollars'!$H$6:$H$11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0026-4D92-8856-3E5F5CAC6139}"/>
            </c:ext>
          </c:extLst>
        </c:ser>
        <c:ser>
          <c:idx val="6"/>
          <c:order val="6"/>
          <c:tx>
            <c:strRef>
              <c:f>'Levied Dollars'!$I$4</c:f>
              <c:strCache>
                <c:ptCount val="1"/>
                <c:pt idx="0">
                  <c:v> Technology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Dollars'!$I$6:$I$11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0026-4D92-8856-3E5F5CAC6139}"/>
            </c:ext>
          </c:extLst>
        </c:ser>
        <c:ser>
          <c:idx val="7"/>
          <c:order val="7"/>
          <c:tx>
            <c:strRef>
              <c:f>'Levied Dollars'!$J$4</c:f>
              <c:strCache>
                <c:ptCount val="1"/>
                <c:pt idx="0">
                  <c:v> Flexibility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Dollars'!$J$6:$J$11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0026-4D92-8856-3E5F5CAC6139}"/>
            </c:ext>
          </c:extLst>
        </c:ser>
        <c:ser>
          <c:idx val="8"/>
          <c:order val="8"/>
          <c:tx>
            <c:strRef>
              <c:f>'Levied Dollars'!$K$4</c:f>
              <c:strCache>
                <c:ptCount val="1"/>
                <c:pt idx="0">
                  <c:v> Debt Service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Dollars'!$K$6:$K$11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0026-4D92-8856-3E5F5CAC6139}"/>
            </c:ext>
          </c:extLst>
        </c:ser>
        <c:ser>
          <c:idx val="9"/>
          <c:order val="9"/>
          <c:tx>
            <c:strRef>
              <c:f>'Levied Dollars'!$L$4</c:f>
              <c:strCache>
                <c:ptCount val="1"/>
                <c:pt idx="0">
                  <c:v> Building Reserve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Dollars'!$L$6:$L$11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0026-4D92-8856-3E5F5CAC6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9200944"/>
        <c:axId val="999201776"/>
      </c:barChart>
      <c:lineChart>
        <c:grouping val="standard"/>
        <c:varyColors val="0"/>
        <c:ser>
          <c:idx val="10"/>
          <c:order val="10"/>
          <c:tx>
            <c:strRef>
              <c:f>'Levied Dollars'!$M$4</c:f>
              <c:strCache>
                <c:ptCount val="1"/>
                <c:pt idx="0">
                  <c:v> Total Dollars Levied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'Levied Dollars'!$B$6:$B$11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Dollars'!$M$6:$M$11</c:f>
              <c:numCache>
                <c:formatCode>_("$"* #,##0_);_("$"* \(#,##0\);_("$"*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026-4D92-8856-3E5F5CAC6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200944"/>
        <c:axId val="999201776"/>
      </c:lineChart>
      <c:catAx>
        <c:axId val="9992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201776"/>
        <c:crosses val="autoZero"/>
        <c:auto val="1"/>
        <c:lblAlgn val="ctr"/>
        <c:lblOffset val="100"/>
        <c:noMultiLvlLbl val="0"/>
      </c:catAx>
      <c:valAx>
        <c:axId val="9992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200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Levied Mills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'Levied Mills'!$C$4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Mills'!$C$6:$C$11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E71-4E86-ABF5-8EC08C7CFBAD}"/>
            </c:ext>
          </c:extLst>
        </c:ser>
        <c:ser>
          <c:idx val="1"/>
          <c:order val="1"/>
          <c:tx>
            <c:strRef>
              <c:f>'Levied Mills'!$D$4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Mills'!$D$6:$D$11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8E71-4E86-ABF5-8EC08C7CFBAD}"/>
            </c:ext>
          </c:extLst>
        </c:ser>
        <c:ser>
          <c:idx val="2"/>
          <c:order val="2"/>
          <c:tx>
            <c:strRef>
              <c:f>'Levied Mills'!$E$4</c:f>
              <c:strCache>
                <c:ptCount val="1"/>
                <c:pt idx="0">
                  <c:v>Bus Depreciation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Mills'!$E$6:$E$11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8E71-4E86-ABF5-8EC08C7CFBAD}"/>
            </c:ext>
          </c:extLst>
        </c:ser>
        <c:ser>
          <c:idx val="3"/>
          <c:order val="3"/>
          <c:tx>
            <c:strRef>
              <c:f>'Levied Mills'!$F$4</c:f>
              <c:strCache>
                <c:ptCount val="1"/>
                <c:pt idx="0">
                  <c:v>Tuition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Mills'!$F$6:$F$11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8E71-4E86-ABF5-8EC08C7CFBAD}"/>
            </c:ext>
          </c:extLst>
        </c:ser>
        <c:ser>
          <c:idx val="4"/>
          <c:order val="4"/>
          <c:tx>
            <c:strRef>
              <c:f>'Levied Mills'!$G$4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Mills'!$G$6:$G$11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8E71-4E86-ABF5-8EC08C7CFBAD}"/>
            </c:ext>
          </c:extLst>
        </c:ser>
        <c:ser>
          <c:idx val="5"/>
          <c:order val="5"/>
          <c:tx>
            <c:strRef>
              <c:f>'Levied Mills'!$H$4</c:f>
              <c:strCache>
                <c:ptCount val="1"/>
                <c:pt idx="0">
                  <c:v>Adult Education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Mills'!$H$6:$H$11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8E71-4E86-ABF5-8EC08C7CFBAD}"/>
            </c:ext>
          </c:extLst>
        </c:ser>
        <c:ser>
          <c:idx val="6"/>
          <c:order val="6"/>
          <c:tx>
            <c:strRef>
              <c:f>'Levied Mills'!$I$4</c:f>
              <c:strCache>
                <c:ptCount val="1"/>
                <c:pt idx="0">
                  <c:v>Technology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Mills'!$I$6:$I$11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8E71-4E86-ABF5-8EC08C7CFBAD}"/>
            </c:ext>
          </c:extLst>
        </c:ser>
        <c:ser>
          <c:idx val="7"/>
          <c:order val="7"/>
          <c:tx>
            <c:strRef>
              <c:f>'Levied Mills'!$J$4</c:f>
              <c:strCache>
                <c:ptCount val="1"/>
                <c:pt idx="0">
                  <c:v>Flexibility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Mills'!$J$6:$J$11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8E71-4E86-ABF5-8EC08C7CFBAD}"/>
            </c:ext>
          </c:extLst>
        </c:ser>
        <c:ser>
          <c:idx val="8"/>
          <c:order val="8"/>
          <c:tx>
            <c:strRef>
              <c:f>'Levied Mills'!$K$4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Mills'!$K$6:$K$11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8E71-4E86-ABF5-8EC08C7CFBAD}"/>
            </c:ext>
          </c:extLst>
        </c:ser>
        <c:ser>
          <c:idx val="9"/>
          <c:order val="9"/>
          <c:tx>
            <c:strRef>
              <c:f>'Levied Mills'!$L$4</c:f>
              <c:strCache>
                <c:ptCount val="1"/>
                <c:pt idx="0">
                  <c:v>Building Reserve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Mills'!$L$6:$L$11</c:f>
              <c:numCache>
                <c:formatCode>#,##0.00_);\(#,##0.00\)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8E71-4E86-ABF5-8EC08C7CF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9200944"/>
        <c:axId val="999201776"/>
      </c:barChart>
      <c:lineChart>
        <c:grouping val="standard"/>
        <c:varyColors val="0"/>
        <c:ser>
          <c:idx val="10"/>
          <c:order val="10"/>
          <c:tx>
            <c:strRef>
              <c:f>'Levied Mills'!$M$4</c:f>
              <c:strCache>
                <c:ptCount val="1"/>
                <c:pt idx="0">
                  <c:v> Total Levied Mills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'Levied Mills'!$B$6:$B$11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'Levied Mills'!$M$6:$M$11</c:f>
              <c:numCache>
                <c:formatCode>_("$"* #,##0_);_("$"* \(#,##0\);_("$"*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E71-4E86-ABF5-8EC08C7CF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200944"/>
        <c:axId val="999201776"/>
      </c:lineChart>
      <c:catAx>
        <c:axId val="9992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201776"/>
        <c:crosses val="autoZero"/>
        <c:auto val="1"/>
        <c:lblAlgn val="ctr"/>
        <c:lblOffset val="100"/>
        <c:noMultiLvlLbl val="0"/>
      </c:catAx>
      <c:valAx>
        <c:axId val="9992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200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Adopted Expenditure Budgets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'Expenditure Summary'!$C$4</c:f>
              <c:strCache>
                <c:ptCount val="1"/>
                <c:pt idx="0">
                  <c:v> General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Summary'!$C$6:$C$11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A6D8-49E2-9733-B828335FA3A5}"/>
            </c:ext>
          </c:extLst>
        </c:ser>
        <c:ser>
          <c:idx val="1"/>
          <c:order val="1"/>
          <c:tx>
            <c:strRef>
              <c:f>'Expenditure Summary'!$D$4</c:f>
              <c:strCache>
                <c:ptCount val="1"/>
                <c:pt idx="0">
                  <c:v> Transportation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Summary'!$D$6:$D$11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A6D8-49E2-9733-B828335FA3A5}"/>
            </c:ext>
          </c:extLst>
        </c:ser>
        <c:ser>
          <c:idx val="2"/>
          <c:order val="2"/>
          <c:tx>
            <c:strRef>
              <c:f>'Expenditure Summary'!$E$4</c:f>
              <c:strCache>
                <c:ptCount val="1"/>
                <c:pt idx="0">
                  <c:v> Bus Depreciation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Summary'!$E$6:$E$11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A6D8-49E2-9733-B828335FA3A5}"/>
            </c:ext>
          </c:extLst>
        </c:ser>
        <c:ser>
          <c:idx val="3"/>
          <c:order val="3"/>
          <c:tx>
            <c:strRef>
              <c:f>'Expenditure Summary'!$F$4</c:f>
              <c:strCache>
                <c:ptCount val="1"/>
                <c:pt idx="0">
                  <c:v> Tuition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Summary'!$F$6:$F$11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A6D8-49E2-9733-B828335FA3A5}"/>
            </c:ext>
          </c:extLst>
        </c:ser>
        <c:ser>
          <c:idx val="4"/>
          <c:order val="4"/>
          <c:tx>
            <c:strRef>
              <c:f>'Expenditure Summary'!$G$4</c:f>
              <c:strCache>
                <c:ptCount val="1"/>
                <c:pt idx="0">
                  <c:v> Retirement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Summary'!$G$6:$G$11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A6D8-49E2-9733-B828335FA3A5}"/>
            </c:ext>
          </c:extLst>
        </c:ser>
        <c:ser>
          <c:idx val="5"/>
          <c:order val="5"/>
          <c:tx>
            <c:strRef>
              <c:f>'Expenditure Summary'!$H$4</c:f>
              <c:strCache>
                <c:ptCount val="1"/>
                <c:pt idx="0">
                  <c:v> Adult Education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Summary'!$H$6:$H$11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A6D8-49E2-9733-B828335FA3A5}"/>
            </c:ext>
          </c:extLst>
        </c:ser>
        <c:ser>
          <c:idx val="6"/>
          <c:order val="6"/>
          <c:tx>
            <c:strRef>
              <c:f>'Expenditure Summary'!$I$4</c:f>
              <c:strCache>
                <c:ptCount val="1"/>
                <c:pt idx="0">
                  <c:v> Technology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Summary'!$I$6:$I$11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A6D8-49E2-9733-B828335FA3A5}"/>
            </c:ext>
          </c:extLst>
        </c:ser>
        <c:ser>
          <c:idx val="7"/>
          <c:order val="7"/>
          <c:tx>
            <c:strRef>
              <c:f>'Expenditure Summary'!$J$4</c:f>
              <c:strCache>
                <c:ptCount val="1"/>
                <c:pt idx="0">
                  <c:v> Flexibility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Summary'!$J$6:$J$11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A6D8-49E2-9733-B828335FA3A5}"/>
            </c:ext>
          </c:extLst>
        </c:ser>
        <c:ser>
          <c:idx val="8"/>
          <c:order val="8"/>
          <c:tx>
            <c:strRef>
              <c:f>'Expenditure Summary'!$K$4</c:f>
              <c:strCache>
                <c:ptCount val="1"/>
                <c:pt idx="0">
                  <c:v> Debt Service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Summary'!$K$6:$K$11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A6D8-49E2-9733-B828335FA3A5}"/>
            </c:ext>
          </c:extLst>
        </c:ser>
        <c:ser>
          <c:idx val="9"/>
          <c:order val="9"/>
          <c:tx>
            <c:strRef>
              <c:f>'Expenditure Summary'!$L$4</c:f>
              <c:strCache>
                <c:ptCount val="1"/>
                <c:pt idx="0">
                  <c:v> Building Reserve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Summary'!$L$6:$L$11</c:f>
              <c:numCache>
                <c:formatCode>_("$"* #,##0_);_("$"* \(#,##0\);_("$"*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A6D8-49E2-9733-B828335FA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9200944"/>
        <c:axId val="999201776"/>
      </c:barChart>
      <c:lineChart>
        <c:grouping val="standard"/>
        <c:varyColors val="0"/>
        <c:ser>
          <c:idx val="10"/>
          <c:order val="10"/>
          <c:tx>
            <c:strRef>
              <c:f>'Expenditure Summary'!$M$4</c:f>
              <c:strCache>
                <c:ptCount val="1"/>
                <c:pt idx="0">
                  <c:v> Total Adopted Budgets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'Expenditure Summary'!$B$6:$B$11</c:f>
              <c:strCache>
                <c:ptCount val="6"/>
                <c:pt idx="0">
                  <c:v>FY2016</c:v>
                </c:pt>
                <c:pt idx="1">
                  <c:v>FY2017</c:v>
                </c:pt>
                <c:pt idx="2">
                  <c:v>FY2018</c:v>
                </c:pt>
                <c:pt idx="3">
                  <c:v>FY2019</c:v>
                </c:pt>
                <c:pt idx="4">
                  <c:v>FY2020</c:v>
                </c:pt>
                <c:pt idx="5">
                  <c:v>FY2021</c:v>
                </c:pt>
              </c:strCache>
            </c:strRef>
          </c:cat>
          <c:val>
            <c:numRef>
              <c:f>'Expenditure Summary'!$M$6:$M$11</c:f>
              <c:numCache>
                <c:formatCode>_("$"* #,##0_);_("$"* \(#,##0\);_("$"*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D8-49E2-9733-B828335FA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200944"/>
        <c:axId val="999201776"/>
      </c:lineChart>
      <c:catAx>
        <c:axId val="9992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201776"/>
        <c:crosses val="autoZero"/>
        <c:auto val="1"/>
        <c:lblAlgn val="ctr"/>
        <c:lblOffset val="100"/>
        <c:noMultiLvlLbl val="0"/>
      </c:catAx>
      <c:valAx>
        <c:axId val="9992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200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Funding</a:t>
            </a:r>
            <a:r>
              <a:rPr lang="en-US" baseline="0"/>
              <a:t> Sources - All Budgeted Funds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'Revenue Summary'!$C$4</c:f>
              <c:strCache>
                <c:ptCount val="1"/>
                <c:pt idx="0">
                  <c:v> State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'Revenue Summary'!$B$5:$B$6</c:f>
              <c:strCache>
                <c:ptCount val="2"/>
                <c:pt idx="0">
                  <c:v>FY2020</c:v>
                </c:pt>
                <c:pt idx="1">
                  <c:v>FY2021</c:v>
                </c:pt>
              </c:strCache>
            </c:strRef>
          </c:cat>
          <c:val>
            <c:numRef>
              <c:f>'Revenue Summary'!$C$5:$C$6</c:f>
              <c:numCache>
                <c:formatCode>_("$"* #,##0_);_("$"* \(#,##0\);_("$"*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9-43A9-8F7D-51651A8233DC}"/>
            </c:ext>
          </c:extLst>
        </c:ser>
        <c:ser>
          <c:idx val="1"/>
          <c:order val="1"/>
          <c:tx>
            <c:strRef>
              <c:f>'Revenue Summary'!$D$4</c:f>
              <c:strCache>
                <c:ptCount val="1"/>
                <c:pt idx="0">
                  <c:v> County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'Revenue Summary'!$B$5:$B$6</c:f>
              <c:strCache>
                <c:ptCount val="2"/>
                <c:pt idx="0">
                  <c:v>FY2020</c:v>
                </c:pt>
                <c:pt idx="1">
                  <c:v>FY2021</c:v>
                </c:pt>
              </c:strCache>
            </c:strRef>
          </c:cat>
          <c:val>
            <c:numRef>
              <c:f>'Revenue Summary'!$D$5:$D$6</c:f>
              <c:numCache>
                <c:formatCode>_("$"* #,##0_);_("$"* \(#,##0\);_("$"*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59-43A9-8F7D-51651A8233DC}"/>
            </c:ext>
          </c:extLst>
        </c:ser>
        <c:ser>
          <c:idx val="2"/>
          <c:order val="2"/>
          <c:tx>
            <c:strRef>
              <c:f>'Revenue Summary'!$E$4</c:f>
              <c:strCache>
                <c:ptCount val="1"/>
                <c:pt idx="0">
                  <c:v> Local Property Tax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'Revenue Summary'!$B$5:$B$6</c:f>
              <c:strCache>
                <c:ptCount val="2"/>
                <c:pt idx="0">
                  <c:v>FY2020</c:v>
                </c:pt>
                <c:pt idx="1">
                  <c:v>FY2021</c:v>
                </c:pt>
              </c:strCache>
            </c:strRef>
          </c:cat>
          <c:val>
            <c:numRef>
              <c:f>'Revenue Summary'!$E$5:$E$6</c:f>
              <c:numCache>
                <c:formatCode>_("$"* #,##0_);_("$"* \(#,##0\);_("$"*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9-43A9-8F7D-51651A8233DC}"/>
            </c:ext>
          </c:extLst>
        </c:ser>
        <c:ser>
          <c:idx val="3"/>
          <c:order val="3"/>
          <c:tx>
            <c:strRef>
              <c:f>'Revenue Summary'!$F$4</c:f>
              <c:strCache>
                <c:ptCount val="1"/>
                <c:pt idx="0">
                  <c:v> Local Non-Levy Revenue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'Revenue Summary'!$B$5:$B$6</c:f>
              <c:strCache>
                <c:ptCount val="2"/>
                <c:pt idx="0">
                  <c:v>FY2020</c:v>
                </c:pt>
                <c:pt idx="1">
                  <c:v>FY2021</c:v>
                </c:pt>
              </c:strCache>
            </c:strRef>
          </c:cat>
          <c:val>
            <c:numRef>
              <c:f>'Revenue Summary'!$F$5:$F$6</c:f>
              <c:numCache>
                <c:formatCode>_("$"* #,##0_);_("$"* \(#,##0\);_("$"*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59-43A9-8F7D-51651A8233DC}"/>
            </c:ext>
          </c:extLst>
        </c:ser>
        <c:ser>
          <c:idx val="4"/>
          <c:order val="4"/>
          <c:tx>
            <c:strRef>
              <c:f>'Revenue Summary'!$G$4</c:f>
              <c:strCache>
                <c:ptCount val="1"/>
                <c:pt idx="0">
                  <c:v> Fund Balance Reappropriated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'Revenue Summary'!$B$5:$B$6</c:f>
              <c:strCache>
                <c:ptCount val="2"/>
                <c:pt idx="0">
                  <c:v>FY2020</c:v>
                </c:pt>
                <c:pt idx="1">
                  <c:v>FY2021</c:v>
                </c:pt>
              </c:strCache>
            </c:strRef>
          </c:cat>
          <c:val>
            <c:numRef>
              <c:f>'Revenue Summary'!$G$5:$G$6</c:f>
              <c:numCache>
                <c:formatCode>_("$"* #,##0_);_("$"* \(#,##0\);_("$"*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59-43A9-8F7D-51651A823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4611552"/>
        <c:axId val="984618624"/>
      </c:barChart>
      <c:lineChart>
        <c:grouping val="standard"/>
        <c:varyColors val="0"/>
        <c:ser>
          <c:idx val="5"/>
          <c:order val="5"/>
          <c:tx>
            <c:strRef>
              <c:f>'Revenue Summary'!$H$4</c:f>
              <c:strCache>
                <c:ptCount val="1"/>
                <c:pt idx="0">
                  <c:v> Total Funding Sources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 Summary'!$B$5:$B$6</c:f>
              <c:strCache>
                <c:ptCount val="2"/>
                <c:pt idx="0">
                  <c:v>FY2020</c:v>
                </c:pt>
                <c:pt idx="1">
                  <c:v>FY2021</c:v>
                </c:pt>
              </c:strCache>
            </c:strRef>
          </c:cat>
          <c:val>
            <c:numRef>
              <c:f>'Revenue Summary'!$H$5:$H$6</c:f>
              <c:numCache>
                <c:formatCode>_("$"* #,##0_);_("$"* \(#,##0\);_("$"*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59-43A9-8F7D-51651A823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611552"/>
        <c:axId val="984618624"/>
      </c:lineChart>
      <c:catAx>
        <c:axId val="98461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618624"/>
        <c:crosses val="autoZero"/>
        <c:auto val="1"/>
        <c:lblAlgn val="ctr"/>
        <c:lblOffset val="100"/>
        <c:noMultiLvlLbl val="0"/>
      </c:catAx>
      <c:valAx>
        <c:axId val="98461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611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FY2020 Funding Sources - All Budgeted Funds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'Revenue Summary'!$B$5</c:f>
              <c:strCache>
                <c:ptCount val="1"/>
                <c:pt idx="0">
                  <c:v>FY2020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40-4D58-863C-318FA0CA5432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40-4D58-863C-318FA0CA543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40-4D58-863C-318FA0CA54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40-4D58-863C-318FA0CA5432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40-4D58-863C-318FA0CA54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'Revenue Summary'!$C$4:$G$4</c:f>
              <c:strCache>
                <c:ptCount val="5"/>
                <c:pt idx="0">
                  <c:v> State </c:v>
                </c:pt>
                <c:pt idx="1">
                  <c:v> County </c:v>
                </c:pt>
                <c:pt idx="2">
                  <c:v> Local Property Tax </c:v>
                </c:pt>
                <c:pt idx="3">
                  <c:v> Local Non-Levy Revenue </c:v>
                </c:pt>
                <c:pt idx="4">
                  <c:v> Fund Balance Reappropriated </c:v>
                </c:pt>
              </c:strCache>
            </c:strRef>
          </c:cat>
          <c:val>
            <c:numRef>
              <c:f>'Revenue Summary'!$C$5:$G$5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C-4CD2-B0E2-F59C299309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802821</xdr:colOff>
      <xdr:row>26</xdr:row>
      <xdr:rowOff>130628</xdr:rowOff>
    </xdr:from>
    <xdr:to>
      <xdr:col>7</xdr:col>
      <xdr:colOff>526596</xdr:colOff>
      <xdr:row>39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15</xdr:row>
      <xdr:rowOff>177800</xdr:rowOff>
    </xdr:from>
    <xdr:to>
      <xdr:col>8</xdr:col>
      <xdr:colOff>304800</xdr:colOff>
      <xdr:row>32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215899</xdr:colOff>
      <xdr:row>32</xdr:row>
      <xdr:rowOff>107950</xdr:rowOff>
    </xdr:from>
    <xdr:to>
      <xdr:col>8</xdr:col>
      <xdr:colOff>295275</xdr:colOff>
      <xdr:row>47</xdr:row>
      <xdr:rowOff>66676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23</xdr:row>
      <xdr:rowOff>133349</xdr:rowOff>
    </xdr:from>
    <xdr:to>
      <xdr:col>10</xdr:col>
      <xdr:colOff>333375</xdr:colOff>
      <xdr:row>46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400048</xdr:colOff>
      <xdr:row>23</xdr:row>
      <xdr:rowOff>123824</xdr:rowOff>
    </xdr:from>
    <xdr:to>
      <xdr:col>11</xdr:col>
      <xdr:colOff>85724</xdr:colOff>
      <xdr:row>46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23</xdr:row>
      <xdr:rowOff>123824</xdr:rowOff>
    </xdr:from>
    <xdr:to>
      <xdr:col>11</xdr:col>
      <xdr:colOff>209550</xdr:colOff>
      <xdr:row>46</xdr:row>
      <xdr:rowOff>57149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35</xdr:row>
      <xdr:rowOff>95250</xdr:rowOff>
    </xdr:from>
    <xdr:to>
      <xdr:col>7</xdr:col>
      <xdr:colOff>647699</xdr:colOff>
      <xdr:row>50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180973</xdr:colOff>
      <xdr:row>19</xdr:row>
      <xdr:rowOff>152400</xdr:rowOff>
    </xdr:from>
    <xdr:to>
      <xdr:col>7</xdr:col>
      <xdr:colOff>619124</xdr:colOff>
      <xdr:row>34</xdr:row>
      <xdr:rowOff>155576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"/>
  <sheetViews>
    <sheetView tabSelected="1" zoomScale="90" zoomScaleNormal="90" workbookViewId="0">
      <selection sqref="A1:H1"/>
    </sheetView>
  </sheetViews>
  <sheetFormatPr defaultColWidth="9.140625" defaultRowHeight="16.5" x14ac:dyDescent="0.3"/>
  <cols>
    <col min="1" max="1" width="15.7109375" style="20" customWidth="1"/>
    <col min="2" max="2" width="12" style="22" bestFit="1" customWidth="1"/>
    <col min="3" max="3" width="9.140625" style="22"/>
    <col min="4" max="6" width="9.140625" style="20"/>
    <col min="7" max="7" width="17.85546875" style="20" bestFit="1" customWidth="1"/>
    <col min="8" max="8" width="15.7109375" style="20" customWidth="1"/>
    <col min="9" max="11" width="9.140625" style="20"/>
    <col min="12" max="19" width="9.140625" style="21"/>
    <col min="20" max="16384" width="9.140625" style="20"/>
  </cols>
  <sheetData>
    <row r="1" spans="1:19" ht="18.75" x14ac:dyDescent="0.3">
      <c r="A1" s="41"/>
      <c r="B1" s="41"/>
      <c r="C1" s="41"/>
      <c r="D1" s="41"/>
      <c r="E1" s="41"/>
      <c r="F1" s="41"/>
      <c r="G1" s="41"/>
      <c r="H1" s="41"/>
    </row>
    <row r="2" spans="1:19" x14ac:dyDescent="0.3">
      <c r="A2" s="40" t="s">
        <v>181</v>
      </c>
      <c r="B2" s="40"/>
      <c r="C2" s="40"/>
      <c r="D2" s="40"/>
      <c r="E2" s="40"/>
      <c r="F2" s="40"/>
      <c r="G2" s="40"/>
      <c r="H2" s="40"/>
    </row>
    <row r="3" spans="1:19" x14ac:dyDescent="0.3">
      <c r="A3" s="22"/>
      <c r="D3" s="22"/>
      <c r="E3" s="22"/>
      <c r="F3" s="22"/>
      <c r="G3" s="22"/>
    </row>
    <row r="4" spans="1:19" x14ac:dyDescent="0.3">
      <c r="A4" s="22"/>
      <c r="D4" s="22"/>
      <c r="E4" s="22"/>
      <c r="F4" s="22"/>
      <c r="G4" s="22"/>
      <c r="N4" s="21">
        <f>C6</f>
        <v>2016</v>
      </c>
      <c r="O4" s="21">
        <f t="shared" ref="O4:Q4" si="0">D6</f>
        <v>2017</v>
      </c>
      <c r="P4" s="21">
        <f t="shared" si="0"/>
        <v>2018</v>
      </c>
      <c r="Q4" s="21">
        <f t="shared" si="0"/>
        <v>2019</v>
      </c>
      <c r="R4" s="21" t="str">
        <f>"Projected "&amp;G6</f>
        <v>Projected 2020</v>
      </c>
    </row>
    <row r="5" spans="1:19" x14ac:dyDescent="0.3">
      <c r="A5" s="23"/>
      <c r="C5" s="38" t="s">
        <v>182</v>
      </c>
      <c r="D5" s="38"/>
      <c r="E5" s="38"/>
      <c r="F5" s="39"/>
      <c r="G5" s="24" t="s">
        <v>175</v>
      </c>
      <c r="M5" s="21" t="s">
        <v>183</v>
      </c>
      <c r="N5" s="25">
        <f>C24</f>
        <v>0</v>
      </c>
      <c r="O5" s="25">
        <f t="shared" ref="O5:R5" si="1">D24</f>
        <v>0</v>
      </c>
      <c r="P5" s="25">
        <f t="shared" si="1"/>
        <v>0</v>
      </c>
      <c r="Q5" s="25">
        <f t="shared" si="1"/>
        <v>0</v>
      </c>
      <c r="R5" s="25">
        <f t="shared" si="1"/>
        <v>0</v>
      </c>
    </row>
    <row r="6" spans="1:19" x14ac:dyDescent="0.3">
      <c r="A6" s="22"/>
      <c r="B6" s="26" t="s">
        <v>176</v>
      </c>
      <c r="C6" s="33">
        <v>2016</v>
      </c>
      <c r="D6" s="33">
        <v>2017</v>
      </c>
      <c r="E6" s="33">
        <v>2018</v>
      </c>
      <c r="F6" s="33">
        <v>2019</v>
      </c>
      <c r="G6" s="27">
        <v>2020</v>
      </c>
      <c r="M6" s="21" t="s">
        <v>184</v>
      </c>
      <c r="N6" s="25">
        <f>C16</f>
        <v>0</v>
      </c>
      <c r="O6" s="25">
        <f t="shared" ref="O6:R6" si="2">D16</f>
        <v>0</v>
      </c>
      <c r="P6" s="25">
        <f t="shared" si="2"/>
        <v>0</v>
      </c>
      <c r="Q6" s="25">
        <f t="shared" si="2"/>
        <v>0</v>
      </c>
      <c r="R6" s="25">
        <f t="shared" si="2"/>
        <v>0</v>
      </c>
    </row>
    <row r="7" spans="1:19" ht="16.5" customHeight="1" x14ac:dyDescent="0.3">
      <c r="B7" s="22" t="s">
        <v>180</v>
      </c>
      <c r="C7" s="34"/>
      <c r="D7" s="34"/>
      <c r="E7" s="34"/>
      <c r="F7" s="34"/>
      <c r="G7" s="34"/>
      <c r="M7" s="21" t="s">
        <v>185</v>
      </c>
      <c r="N7" s="25">
        <f>C22</f>
        <v>0</v>
      </c>
      <c r="O7" s="25">
        <f t="shared" ref="O7:R7" si="3">D22</f>
        <v>0</v>
      </c>
      <c r="P7" s="25">
        <f t="shared" si="3"/>
        <v>0</v>
      </c>
      <c r="Q7" s="25">
        <f t="shared" si="3"/>
        <v>0</v>
      </c>
      <c r="R7" s="25">
        <f t="shared" si="3"/>
        <v>0</v>
      </c>
    </row>
    <row r="8" spans="1:19" s="22" customFormat="1" ht="16.5" customHeight="1" x14ac:dyDescent="0.3">
      <c r="A8" s="20"/>
      <c r="B8" s="22">
        <v>1</v>
      </c>
      <c r="C8" s="34"/>
      <c r="D8" s="34"/>
      <c r="E8" s="34"/>
      <c r="F8" s="34"/>
      <c r="G8" s="34"/>
      <c r="L8" s="29"/>
      <c r="M8" s="29"/>
      <c r="N8" s="29"/>
      <c r="O8" s="29"/>
      <c r="P8" s="29"/>
      <c r="Q8" s="29"/>
      <c r="R8" s="29"/>
      <c r="S8" s="29"/>
    </row>
    <row r="9" spans="1:19" x14ac:dyDescent="0.3">
      <c r="B9" s="22">
        <v>2</v>
      </c>
      <c r="C9" s="34"/>
      <c r="D9" s="34"/>
      <c r="E9" s="34"/>
      <c r="F9" s="34"/>
      <c r="G9" s="34"/>
    </row>
    <row r="10" spans="1:19" x14ac:dyDescent="0.3">
      <c r="B10" s="22">
        <v>3</v>
      </c>
      <c r="C10" s="34"/>
      <c r="D10" s="34"/>
      <c r="E10" s="34"/>
      <c r="F10" s="34"/>
      <c r="G10" s="34"/>
    </row>
    <row r="11" spans="1:19" x14ac:dyDescent="0.3">
      <c r="B11" s="22">
        <v>4</v>
      </c>
      <c r="C11" s="34"/>
      <c r="D11" s="34"/>
      <c r="E11" s="34"/>
      <c r="F11" s="34"/>
      <c r="G11" s="34"/>
    </row>
    <row r="12" spans="1:19" x14ac:dyDescent="0.3">
      <c r="B12" s="22">
        <v>5</v>
      </c>
      <c r="C12" s="34"/>
      <c r="D12" s="34"/>
      <c r="E12" s="34"/>
      <c r="F12" s="34"/>
      <c r="G12" s="34"/>
    </row>
    <row r="13" spans="1:19" x14ac:dyDescent="0.3">
      <c r="B13" s="22">
        <v>6</v>
      </c>
      <c r="C13" s="34"/>
      <c r="D13" s="34"/>
      <c r="E13" s="34"/>
      <c r="F13" s="34"/>
      <c r="G13" s="34"/>
    </row>
    <row r="14" spans="1:19" x14ac:dyDescent="0.3">
      <c r="B14" s="22">
        <v>7</v>
      </c>
      <c r="C14" s="34"/>
      <c r="D14" s="34"/>
      <c r="E14" s="34"/>
      <c r="F14" s="34"/>
      <c r="G14" s="34"/>
    </row>
    <row r="15" spans="1:19" x14ac:dyDescent="0.3">
      <c r="B15" s="26">
        <v>8</v>
      </c>
      <c r="C15" s="34"/>
      <c r="D15" s="34"/>
      <c r="E15" s="34"/>
      <c r="F15" s="34"/>
      <c r="G15" s="34"/>
    </row>
    <row r="16" spans="1:19" x14ac:dyDescent="0.3">
      <c r="B16" s="22" t="s">
        <v>177</v>
      </c>
      <c r="C16" s="28">
        <f>SUM(C7:C15)</f>
        <v>0</v>
      </c>
      <c r="D16" s="28">
        <f>SUM(D7:D15)</f>
        <v>0</v>
      </c>
      <c r="E16" s="28">
        <f>SUM(E7:E15)</f>
        <v>0</v>
      </c>
      <c r="F16" s="28">
        <f>SUM(F7:F15)</f>
        <v>0</v>
      </c>
      <c r="G16" s="34">
        <f>SUM(G7:G15)</f>
        <v>0</v>
      </c>
    </row>
    <row r="17" spans="2:7" x14ac:dyDescent="0.3">
      <c r="C17" s="28"/>
      <c r="D17" s="28"/>
      <c r="E17" s="28"/>
      <c r="F17" s="28"/>
      <c r="G17" s="28"/>
    </row>
    <row r="18" spans="2:7" x14ac:dyDescent="0.3">
      <c r="B18" s="22">
        <v>9</v>
      </c>
      <c r="C18" s="34"/>
      <c r="D18" s="34"/>
      <c r="E18" s="34"/>
      <c r="F18" s="34"/>
      <c r="G18" s="34"/>
    </row>
    <row r="19" spans="2:7" x14ac:dyDescent="0.3">
      <c r="B19" s="22">
        <v>10</v>
      </c>
      <c r="C19" s="34"/>
      <c r="D19" s="34"/>
      <c r="E19" s="34"/>
      <c r="F19" s="34"/>
      <c r="G19" s="34"/>
    </row>
    <row r="20" spans="2:7" x14ac:dyDescent="0.3">
      <c r="B20" s="22">
        <v>11</v>
      </c>
      <c r="C20" s="34"/>
      <c r="D20" s="34"/>
      <c r="E20" s="34"/>
      <c r="F20" s="34"/>
      <c r="G20" s="34"/>
    </row>
    <row r="21" spans="2:7" x14ac:dyDescent="0.3">
      <c r="B21" s="26">
        <v>12</v>
      </c>
      <c r="C21" s="34"/>
      <c r="D21" s="34"/>
      <c r="E21" s="34"/>
      <c r="F21" s="34"/>
      <c r="G21" s="34"/>
    </row>
    <row r="22" spans="2:7" x14ac:dyDescent="0.3">
      <c r="B22" s="22" t="s">
        <v>178</v>
      </c>
      <c r="C22" s="28">
        <f>SUM(C18:C21)</f>
        <v>0</v>
      </c>
      <c r="D22" s="28">
        <f>SUM(D18:D21)</f>
        <v>0</v>
      </c>
      <c r="E22" s="28">
        <f t="shared" ref="E22:F22" si="4">SUM(E18:E21)</f>
        <v>0</v>
      </c>
      <c r="F22" s="28">
        <f t="shared" si="4"/>
        <v>0</v>
      </c>
      <c r="G22" s="34">
        <f>SUM(G18:G21)</f>
        <v>0</v>
      </c>
    </row>
    <row r="23" spans="2:7" x14ac:dyDescent="0.3">
      <c r="C23" s="28"/>
      <c r="D23" s="28"/>
      <c r="E23" s="28"/>
      <c r="F23" s="28"/>
      <c r="G23" s="28"/>
    </row>
    <row r="24" spans="2:7" x14ac:dyDescent="0.3">
      <c r="B24" s="35" t="s">
        <v>179</v>
      </c>
      <c r="C24" s="36">
        <f>+C22+C16</f>
        <v>0</v>
      </c>
      <c r="D24" s="36">
        <f>+D22+D16</f>
        <v>0</v>
      </c>
      <c r="E24" s="36">
        <f t="shared" ref="E24:F24" si="5">+E22+E16</f>
        <v>0</v>
      </c>
      <c r="F24" s="36">
        <f t="shared" si="5"/>
        <v>0</v>
      </c>
      <c r="G24" s="37">
        <f>+G22+G16</f>
        <v>0</v>
      </c>
    </row>
    <row r="25" spans="2:7" x14ac:dyDescent="0.3">
      <c r="C25" s="30"/>
      <c r="D25" s="30"/>
      <c r="E25" s="30"/>
      <c r="F25" s="30"/>
      <c r="G25" s="31"/>
    </row>
    <row r="26" spans="2:7" x14ac:dyDescent="0.3">
      <c r="C26" s="30"/>
      <c r="D26" s="30"/>
      <c r="E26" s="30"/>
      <c r="F26" s="30"/>
      <c r="G26" s="31"/>
    </row>
    <row r="28" spans="2:7" x14ac:dyDescent="0.3">
      <c r="D28" s="22"/>
      <c r="E28" s="22"/>
      <c r="F28" s="22"/>
    </row>
    <row r="29" spans="2:7" x14ac:dyDescent="0.3">
      <c r="C29" s="28"/>
      <c r="D29" s="28"/>
      <c r="E29" s="28"/>
      <c r="F29" s="28"/>
      <c r="G29" s="28"/>
    </row>
    <row r="30" spans="2:7" x14ac:dyDescent="0.3">
      <c r="C30" s="28"/>
      <c r="D30" s="28"/>
      <c r="E30" s="28"/>
      <c r="F30" s="28"/>
      <c r="G30" s="28"/>
    </row>
    <row r="42" spans="4:7" x14ac:dyDescent="0.3">
      <c r="D42" s="22"/>
      <c r="E42" s="22"/>
      <c r="F42" s="22"/>
      <c r="G42" s="32"/>
    </row>
  </sheetData>
  <mergeCells count="3">
    <mergeCell ref="C5:F5"/>
    <mergeCell ref="A2:H2"/>
    <mergeCell ref="A1:H1"/>
  </mergeCells>
  <conditionalFormatting sqref="A1">
    <cfRule type="containsBlanks" dxfId="12" priority="2">
      <formula>LEN(TRIM(A1))=0</formula>
    </cfRule>
  </conditionalFormatting>
  <conditionalFormatting sqref="C7:G15 C18:G21">
    <cfRule type="containsBlanks" dxfId="11" priority="1">
      <formula>LEN(TRIM(C7))=0</formula>
    </cfRule>
  </conditionalFormatting>
  <printOptions horizontalCentered="1"/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workbookViewId="0">
      <selection activeCell="O10" sqref="O10"/>
    </sheetView>
  </sheetViews>
  <sheetFormatPr defaultRowHeight="15" x14ac:dyDescent="0.25"/>
  <cols>
    <col min="3" max="3" width="14.5703125" style="2" bestFit="1" customWidth="1"/>
    <col min="4" max="4" width="8.7109375" style="1"/>
  </cols>
  <sheetData>
    <row r="1" spans="1:4" x14ac:dyDescent="0.25">
      <c r="A1">
        <f>'Revenue Summary'!A1</f>
        <v>0</v>
      </c>
    </row>
    <row r="2" spans="1:4" x14ac:dyDescent="0.25">
      <c r="A2" t="s">
        <v>173</v>
      </c>
    </row>
    <row r="5" spans="1:4" x14ac:dyDescent="0.25">
      <c r="B5" t="s">
        <v>0</v>
      </c>
      <c r="C5" s="2" t="s">
        <v>1</v>
      </c>
      <c r="D5" s="1" t="s">
        <v>6</v>
      </c>
    </row>
    <row r="6" spans="1:4" x14ac:dyDescent="0.25">
      <c r="B6" t="s">
        <v>202</v>
      </c>
    </row>
    <row r="7" spans="1:4" x14ac:dyDescent="0.25">
      <c r="B7" t="s">
        <v>187</v>
      </c>
    </row>
    <row r="8" spans="1:4" x14ac:dyDescent="0.25">
      <c r="B8" t="s">
        <v>5</v>
      </c>
      <c r="D8" s="1" t="str">
        <f>IF(C8="","",(C8-C7)/C7)</f>
        <v/>
      </c>
    </row>
    <row r="9" spans="1:4" x14ac:dyDescent="0.25">
      <c r="B9" t="s">
        <v>4</v>
      </c>
      <c r="D9" s="1" t="str">
        <f t="shared" ref="D9:D15" si="0">IF(C9="","",(C9-C8)/C8)</f>
        <v/>
      </c>
    </row>
    <row r="10" spans="1:4" x14ac:dyDescent="0.25">
      <c r="B10" t="s">
        <v>3</v>
      </c>
      <c r="D10" s="1" t="str">
        <f t="shared" si="0"/>
        <v/>
      </c>
    </row>
    <row r="11" spans="1:4" x14ac:dyDescent="0.25">
      <c r="B11" t="s">
        <v>2</v>
      </c>
      <c r="D11" s="1" t="str">
        <f t="shared" si="0"/>
        <v/>
      </c>
    </row>
    <row r="12" spans="1:4" x14ac:dyDescent="0.25">
      <c r="B12" t="s">
        <v>7</v>
      </c>
      <c r="D12" s="1" t="str">
        <f t="shared" si="0"/>
        <v/>
      </c>
    </row>
    <row r="13" spans="1:4" x14ac:dyDescent="0.25">
      <c r="B13" t="s">
        <v>46</v>
      </c>
      <c r="D13" s="1" t="str">
        <f t="shared" si="0"/>
        <v/>
      </c>
    </row>
    <row r="14" spans="1:4" x14ac:dyDescent="0.25">
      <c r="B14" t="s">
        <v>47</v>
      </c>
      <c r="D14" s="1" t="str">
        <f t="shared" si="0"/>
        <v/>
      </c>
    </row>
    <row r="15" spans="1:4" x14ac:dyDescent="0.25">
      <c r="B15" t="s">
        <v>48</v>
      </c>
      <c r="D15" s="1" t="str">
        <f t="shared" si="0"/>
        <v/>
      </c>
    </row>
  </sheetData>
  <conditionalFormatting sqref="C7:C15">
    <cfRule type="containsBlanks" dxfId="10" priority="2">
      <formula>LEN(TRIM(C7))=0</formula>
    </cfRule>
  </conditionalFormatting>
  <conditionalFormatting sqref="C6">
    <cfRule type="containsBlanks" dxfId="9" priority="1">
      <formula>LEN(TRIM(C6))=0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2"/>
  <sheetViews>
    <sheetView workbookViewId="0">
      <selection activeCell="O41" sqref="O41"/>
    </sheetView>
  </sheetViews>
  <sheetFormatPr defaultRowHeight="15" x14ac:dyDescent="0.25"/>
  <cols>
    <col min="2" max="2" width="10.140625" style="12" bestFit="1" customWidth="1"/>
    <col min="3" max="13" width="12.7109375" style="2" customWidth="1"/>
    <col min="14" max="14" width="1.7109375" style="2" customWidth="1"/>
  </cols>
  <sheetData>
    <row r="1" spans="1:15" x14ac:dyDescent="0.25">
      <c r="A1">
        <f>'Taxable Values'!A1</f>
        <v>0</v>
      </c>
    </row>
    <row r="2" spans="1:15" s="17" customFormat="1" x14ac:dyDescent="0.25">
      <c r="A2" s="17" t="s">
        <v>174</v>
      </c>
      <c r="B2" s="1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1:15" s="3" customFormat="1" ht="45" x14ac:dyDescent="0.25">
      <c r="B4" s="4" t="s">
        <v>8</v>
      </c>
      <c r="C4" s="5" t="s">
        <v>32</v>
      </c>
      <c r="D4" s="5" t="s">
        <v>33</v>
      </c>
      <c r="E4" s="5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45</v>
      </c>
      <c r="N4" s="8"/>
    </row>
    <row r="5" spans="1:15" x14ac:dyDescent="0.25">
      <c r="B5" s="12" t="s">
        <v>10</v>
      </c>
      <c r="M5" s="2">
        <f t="shared" ref="M5:M22" si="0">SUM(C5:L5)</f>
        <v>0</v>
      </c>
      <c r="O5" s="7"/>
    </row>
    <row r="6" spans="1:15" x14ac:dyDescent="0.25">
      <c r="B6" s="12" t="s">
        <v>11</v>
      </c>
      <c r="M6" s="2">
        <f t="shared" si="0"/>
        <v>0</v>
      </c>
      <c r="O6" s="7"/>
    </row>
    <row r="7" spans="1:15" x14ac:dyDescent="0.25">
      <c r="B7" s="12" t="s">
        <v>12</v>
      </c>
      <c r="M7" s="2">
        <f t="shared" si="0"/>
        <v>0</v>
      </c>
      <c r="O7" s="7"/>
    </row>
    <row r="8" spans="1:15" x14ac:dyDescent="0.25">
      <c r="B8" s="12" t="s">
        <v>13</v>
      </c>
      <c r="M8" s="2">
        <f t="shared" si="0"/>
        <v>0</v>
      </c>
      <c r="O8" s="7"/>
    </row>
    <row r="9" spans="1:15" x14ac:dyDescent="0.25">
      <c r="B9" s="12" t="s">
        <v>9</v>
      </c>
      <c r="M9" s="2">
        <f t="shared" si="0"/>
        <v>0</v>
      </c>
      <c r="O9" s="7"/>
    </row>
    <row r="10" spans="1:15" x14ac:dyDescent="0.25">
      <c r="B10" s="12" t="s">
        <v>14</v>
      </c>
      <c r="M10" s="2">
        <f t="shared" si="0"/>
        <v>0</v>
      </c>
      <c r="O10" s="7"/>
    </row>
    <row r="11" spans="1:15" x14ac:dyDescent="0.25">
      <c r="B11" s="12" t="s">
        <v>15</v>
      </c>
      <c r="M11" s="2">
        <f t="shared" si="0"/>
        <v>0</v>
      </c>
      <c r="O11" s="7"/>
    </row>
    <row r="12" spans="1:15" hidden="1" x14ac:dyDescent="0.25">
      <c r="B12" s="12" t="s">
        <v>16</v>
      </c>
      <c r="M12" s="2">
        <f t="shared" si="0"/>
        <v>0</v>
      </c>
      <c r="O12" s="7"/>
    </row>
    <row r="13" spans="1:15" hidden="1" x14ac:dyDescent="0.25">
      <c r="B13" s="12" t="s">
        <v>17</v>
      </c>
      <c r="M13" s="2">
        <f t="shared" si="0"/>
        <v>0</v>
      </c>
      <c r="O13" s="7"/>
    </row>
    <row r="14" spans="1:15" hidden="1" x14ac:dyDescent="0.25">
      <c r="B14" s="12" t="s">
        <v>18</v>
      </c>
      <c r="M14" s="2">
        <f t="shared" si="0"/>
        <v>0</v>
      </c>
      <c r="O14" s="7"/>
    </row>
    <row r="15" spans="1:15" hidden="1" x14ac:dyDescent="0.25">
      <c r="B15" s="12" t="s">
        <v>24</v>
      </c>
      <c r="M15" s="2">
        <f t="shared" si="0"/>
        <v>0</v>
      </c>
      <c r="O15" s="7"/>
    </row>
    <row r="16" spans="1:15" hidden="1" x14ac:dyDescent="0.25">
      <c r="B16" s="12" t="s">
        <v>25</v>
      </c>
      <c r="M16" s="2">
        <f t="shared" si="0"/>
        <v>0</v>
      </c>
      <c r="O16" s="7"/>
    </row>
    <row r="17" spans="2:15" hidden="1" x14ac:dyDescent="0.25">
      <c r="B17" s="12" t="s">
        <v>26</v>
      </c>
      <c r="M17" s="2">
        <f t="shared" si="0"/>
        <v>0</v>
      </c>
      <c r="O17" s="7"/>
    </row>
    <row r="18" spans="2:15" hidden="1" x14ac:dyDescent="0.25">
      <c r="B18" s="12" t="s">
        <v>27</v>
      </c>
      <c r="M18" s="2">
        <f t="shared" si="0"/>
        <v>0</v>
      </c>
      <c r="O18" s="7"/>
    </row>
    <row r="19" spans="2:15" hidden="1" x14ac:dyDescent="0.25">
      <c r="B19" s="12" t="s">
        <v>28</v>
      </c>
      <c r="M19" s="2">
        <f t="shared" si="0"/>
        <v>0</v>
      </c>
      <c r="O19" s="7"/>
    </row>
    <row r="20" spans="2:15" hidden="1" x14ac:dyDescent="0.25">
      <c r="B20" s="12" t="s">
        <v>29</v>
      </c>
      <c r="M20" s="2">
        <f t="shared" si="0"/>
        <v>0</v>
      </c>
      <c r="O20" s="7"/>
    </row>
    <row r="21" spans="2:15" hidden="1" x14ac:dyDescent="0.25">
      <c r="B21" s="12" t="s">
        <v>30</v>
      </c>
      <c r="M21" s="2">
        <f t="shared" si="0"/>
        <v>0</v>
      </c>
      <c r="O21" s="7"/>
    </row>
    <row r="22" spans="2:15" hidden="1" x14ac:dyDescent="0.25">
      <c r="B22" s="12" t="s">
        <v>31</v>
      </c>
      <c r="M22" s="2">
        <f t="shared" si="0"/>
        <v>0</v>
      </c>
      <c r="O22" s="7"/>
    </row>
  </sheetData>
  <conditionalFormatting sqref="C5:L10">
    <cfRule type="containsBlanks" dxfId="8" priority="2">
      <formula>LEN(TRIM(C5))=0</formula>
    </cfRule>
  </conditionalFormatting>
  <conditionalFormatting sqref="C11:L11">
    <cfRule type="containsBlanks" dxfId="7" priority="1">
      <formula>LEN(TRIM(C11))=0</formula>
    </cfRule>
  </conditionalFormatting>
  <pageMargins left="0.7" right="0.7" top="0.75" bottom="0.75" header="0.3" footer="0.3"/>
  <pageSetup scale="76"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2"/>
  <sheetViews>
    <sheetView workbookViewId="0">
      <selection activeCell="Q32" sqref="Q32"/>
    </sheetView>
  </sheetViews>
  <sheetFormatPr defaultRowHeight="15" x14ac:dyDescent="0.25"/>
  <cols>
    <col min="2" max="2" width="10.140625" style="12" bestFit="1" customWidth="1"/>
    <col min="3" max="12" width="10.7109375" style="10" customWidth="1"/>
    <col min="13" max="13" width="12.7109375" style="2" customWidth="1"/>
    <col min="14" max="14" width="1.7109375" style="2" customWidth="1"/>
  </cols>
  <sheetData>
    <row r="1" spans="1:15" x14ac:dyDescent="0.25">
      <c r="A1">
        <f>'Levied Dollars'!A1</f>
        <v>0</v>
      </c>
    </row>
    <row r="2" spans="1:15" s="17" customFormat="1" x14ac:dyDescent="0.25">
      <c r="A2" s="17" t="s">
        <v>43</v>
      </c>
      <c r="B2" s="15"/>
      <c r="C2" s="19"/>
      <c r="D2" s="19"/>
      <c r="E2" s="19"/>
      <c r="F2" s="19"/>
      <c r="G2" s="19"/>
      <c r="H2" s="19"/>
      <c r="I2" s="19"/>
      <c r="J2" s="19"/>
      <c r="K2" s="19"/>
      <c r="L2" s="19"/>
      <c r="M2" s="16"/>
      <c r="N2" s="16"/>
    </row>
    <row r="4" spans="1:15" s="3" customFormat="1" ht="45" x14ac:dyDescent="0.25">
      <c r="B4" s="4" t="s">
        <v>8</v>
      </c>
      <c r="C4" s="11" t="s">
        <v>32</v>
      </c>
      <c r="D4" s="11" t="s">
        <v>33</v>
      </c>
      <c r="E4" s="11" t="s">
        <v>34</v>
      </c>
      <c r="F4" s="11" t="s">
        <v>35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40</v>
      </c>
      <c r="L4" s="11" t="s">
        <v>41</v>
      </c>
      <c r="M4" s="5" t="s">
        <v>44</v>
      </c>
      <c r="N4" s="8"/>
    </row>
    <row r="5" spans="1:15" x14ac:dyDescent="0.25">
      <c r="B5" s="12" t="s">
        <v>10</v>
      </c>
      <c r="M5" s="2">
        <f t="shared" ref="M5:M22" si="0">SUM(C5:L5)</f>
        <v>0</v>
      </c>
      <c r="O5" s="7"/>
    </row>
    <row r="6" spans="1:15" x14ac:dyDescent="0.25">
      <c r="B6" s="12" t="s">
        <v>11</v>
      </c>
      <c r="M6" s="2">
        <f t="shared" si="0"/>
        <v>0</v>
      </c>
      <c r="O6" s="7"/>
    </row>
    <row r="7" spans="1:15" x14ac:dyDescent="0.25">
      <c r="B7" s="12" t="s">
        <v>12</v>
      </c>
      <c r="M7" s="2">
        <f t="shared" si="0"/>
        <v>0</v>
      </c>
      <c r="O7" s="7"/>
    </row>
    <row r="8" spans="1:15" x14ac:dyDescent="0.25">
      <c r="B8" s="12" t="s">
        <v>13</v>
      </c>
      <c r="M8" s="2">
        <f t="shared" si="0"/>
        <v>0</v>
      </c>
      <c r="O8" s="7"/>
    </row>
    <row r="9" spans="1:15" x14ac:dyDescent="0.25">
      <c r="B9" s="12" t="s">
        <v>9</v>
      </c>
      <c r="M9" s="2">
        <f t="shared" si="0"/>
        <v>0</v>
      </c>
      <c r="O9" s="7"/>
    </row>
    <row r="10" spans="1:15" x14ac:dyDescent="0.25">
      <c r="B10" s="12" t="s">
        <v>14</v>
      </c>
      <c r="M10" s="2">
        <f t="shared" si="0"/>
        <v>0</v>
      </c>
      <c r="O10" s="7"/>
    </row>
    <row r="11" spans="1:15" x14ac:dyDescent="0.25">
      <c r="B11" s="12" t="s">
        <v>15</v>
      </c>
      <c r="M11" s="2">
        <f t="shared" si="0"/>
        <v>0</v>
      </c>
      <c r="O11" s="7"/>
    </row>
    <row r="12" spans="1:15" hidden="1" x14ac:dyDescent="0.25">
      <c r="B12" s="12" t="s">
        <v>16</v>
      </c>
      <c r="M12" s="2">
        <f t="shared" si="0"/>
        <v>0</v>
      </c>
      <c r="O12" s="7"/>
    </row>
    <row r="13" spans="1:15" hidden="1" x14ac:dyDescent="0.25">
      <c r="B13" s="12" t="s">
        <v>17</v>
      </c>
      <c r="M13" s="2">
        <f t="shared" si="0"/>
        <v>0</v>
      </c>
      <c r="O13" s="7"/>
    </row>
    <row r="14" spans="1:15" hidden="1" x14ac:dyDescent="0.25">
      <c r="B14" s="12" t="s">
        <v>18</v>
      </c>
      <c r="M14" s="2">
        <f t="shared" si="0"/>
        <v>0</v>
      </c>
      <c r="O14" s="7"/>
    </row>
    <row r="15" spans="1:15" hidden="1" x14ac:dyDescent="0.25">
      <c r="B15" s="12" t="s">
        <v>24</v>
      </c>
      <c r="M15" s="2">
        <f t="shared" si="0"/>
        <v>0</v>
      </c>
      <c r="O15" s="7"/>
    </row>
    <row r="16" spans="1:15" hidden="1" x14ac:dyDescent="0.25">
      <c r="B16" s="12" t="s">
        <v>25</v>
      </c>
      <c r="M16" s="2">
        <f t="shared" si="0"/>
        <v>0</v>
      </c>
      <c r="O16" s="7"/>
    </row>
    <row r="17" spans="2:15" hidden="1" x14ac:dyDescent="0.25">
      <c r="B17" s="12" t="s">
        <v>26</v>
      </c>
      <c r="M17" s="2">
        <f t="shared" si="0"/>
        <v>0</v>
      </c>
      <c r="O17" s="7"/>
    </row>
    <row r="18" spans="2:15" hidden="1" x14ac:dyDescent="0.25">
      <c r="B18" s="12" t="s">
        <v>27</v>
      </c>
      <c r="M18" s="2">
        <f t="shared" si="0"/>
        <v>0</v>
      </c>
      <c r="O18" s="7"/>
    </row>
    <row r="19" spans="2:15" hidden="1" x14ac:dyDescent="0.25">
      <c r="B19" s="12" t="s">
        <v>28</v>
      </c>
      <c r="M19" s="2">
        <f t="shared" si="0"/>
        <v>0</v>
      </c>
      <c r="O19" s="7"/>
    </row>
    <row r="20" spans="2:15" hidden="1" x14ac:dyDescent="0.25">
      <c r="B20" s="12" t="s">
        <v>29</v>
      </c>
      <c r="M20" s="2">
        <f t="shared" si="0"/>
        <v>0</v>
      </c>
      <c r="O20" s="7"/>
    </row>
    <row r="21" spans="2:15" hidden="1" x14ac:dyDescent="0.25">
      <c r="B21" s="12" t="s">
        <v>30</v>
      </c>
      <c r="M21" s="2">
        <f t="shared" si="0"/>
        <v>0</v>
      </c>
      <c r="O21" s="7"/>
    </row>
    <row r="22" spans="2:15" hidden="1" x14ac:dyDescent="0.25">
      <c r="B22" s="12" t="s">
        <v>31</v>
      </c>
      <c r="M22" s="2">
        <f t="shared" si="0"/>
        <v>0</v>
      </c>
      <c r="O22" s="7"/>
    </row>
  </sheetData>
  <conditionalFormatting sqref="C5:L10">
    <cfRule type="containsBlanks" dxfId="6" priority="2">
      <formula>LEN(TRIM(C5))=0</formula>
    </cfRule>
  </conditionalFormatting>
  <conditionalFormatting sqref="C11:L11">
    <cfRule type="containsBlanks" dxfId="5" priority="1">
      <formula>LEN(TRIM(C11))=0</formula>
    </cfRule>
  </conditionalFormatting>
  <pageMargins left="0.7" right="0.7" top="0.75" bottom="0.75" header="0.3" footer="0.3"/>
  <pageSetup scale="87" orientation="landscape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2"/>
  <sheetViews>
    <sheetView workbookViewId="0">
      <selection activeCell="L35" sqref="L35"/>
    </sheetView>
  </sheetViews>
  <sheetFormatPr defaultRowHeight="15" x14ac:dyDescent="0.25"/>
  <cols>
    <col min="2" max="2" width="10.140625" style="12" bestFit="1" customWidth="1"/>
    <col min="3" max="13" width="12.7109375" style="2" customWidth="1"/>
    <col min="14" max="14" width="1.7109375" style="2" customWidth="1"/>
  </cols>
  <sheetData>
    <row r="1" spans="1:15" ht="18.75" x14ac:dyDescent="0.3">
      <c r="A1" s="6">
        <f>'Enrollment Projections - 2020'!A1:G1</f>
        <v>0</v>
      </c>
    </row>
    <row r="2" spans="1:15" s="17" customFormat="1" x14ac:dyDescent="0.25">
      <c r="A2" s="17" t="s">
        <v>186</v>
      </c>
      <c r="B2" s="1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1:15" s="3" customFormat="1" ht="45" x14ac:dyDescent="0.25">
      <c r="B4" s="4" t="s">
        <v>8</v>
      </c>
      <c r="C4" s="5" t="s">
        <v>32</v>
      </c>
      <c r="D4" s="5" t="s">
        <v>33</v>
      </c>
      <c r="E4" s="5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42</v>
      </c>
      <c r="N4" s="8"/>
    </row>
    <row r="5" spans="1:15" x14ac:dyDescent="0.25">
      <c r="B5" s="12" t="s">
        <v>10</v>
      </c>
      <c r="M5" s="2">
        <f t="shared" ref="M5:M22" si="0">SUM(C5:L5)</f>
        <v>0</v>
      </c>
      <c r="O5" s="7"/>
    </row>
    <row r="6" spans="1:15" x14ac:dyDescent="0.25">
      <c r="B6" s="12" t="s">
        <v>11</v>
      </c>
      <c r="M6" s="2">
        <f t="shared" si="0"/>
        <v>0</v>
      </c>
      <c r="O6" s="7"/>
    </row>
    <row r="7" spans="1:15" x14ac:dyDescent="0.25">
      <c r="B7" s="12" t="s">
        <v>12</v>
      </c>
      <c r="M7" s="2">
        <f t="shared" si="0"/>
        <v>0</v>
      </c>
      <c r="O7" s="7"/>
    </row>
    <row r="8" spans="1:15" x14ac:dyDescent="0.25">
      <c r="B8" s="12" t="s">
        <v>13</v>
      </c>
      <c r="M8" s="2">
        <f t="shared" si="0"/>
        <v>0</v>
      </c>
      <c r="O8" s="7"/>
    </row>
    <row r="9" spans="1:15" x14ac:dyDescent="0.25">
      <c r="B9" s="12" t="s">
        <v>9</v>
      </c>
      <c r="M9" s="2">
        <f t="shared" si="0"/>
        <v>0</v>
      </c>
      <c r="O9" s="7"/>
    </row>
    <row r="10" spans="1:15" x14ac:dyDescent="0.25">
      <c r="B10" s="12" t="s">
        <v>14</v>
      </c>
      <c r="M10" s="2">
        <f t="shared" si="0"/>
        <v>0</v>
      </c>
      <c r="O10" s="7"/>
    </row>
    <row r="11" spans="1:15" x14ac:dyDescent="0.25">
      <c r="B11" s="12" t="s">
        <v>15</v>
      </c>
      <c r="M11" s="2">
        <f t="shared" si="0"/>
        <v>0</v>
      </c>
      <c r="O11" s="7"/>
    </row>
    <row r="12" spans="1:15" hidden="1" x14ac:dyDescent="0.25">
      <c r="B12" s="12" t="s">
        <v>16</v>
      </c>
      <c r="M12" s="2">
        <f t="shared" si="0"/>
        <v>0</v>
      </c>
      <c r="O12" s="7"/>
    </row>
    <row r="13" spans="1:15" hidden="1" x14ac:dyDescent="0.25">
      <c r="B13" s="12" t="s">
        <v>17</v>
      </c>
      <c r="M13" s="2">
        <f t="shared" si="0"/>
        <v>0</v>
      </c>
      <c r="O13" s="7"/>
    </row>
    <row r="14" spans="1:15" hidden="1" x14ac:dyDescent="0.25">
      <c r="B14" s="12" t="s">
        <v>18</v>
      </c>
      <c r="M14" s="2">
        <f t="shared" si="0"/>
        <v>0</v>
      </c>
      <c r="O14" s="7"/>
    </row>
    <row r="15" spans="1:15" hidden="1" x14ac:dyDescent="0.25">
      <c r="B15" s="12" t="s">
        <v>24</v>
      </c>
      <c r="M15" s="2">
        <f t="shared" si="0"/>
        <v>0</v>
      </c>
      <c r="O15" s="7"/>
    </row>
    <row r="16" spans="1:15" hidden="1" x14ac:dyDescent="0.25">
      <c r="B16" s="12" t="s">
        <v>25</v>
      </c>
      <c r="M16" s="2">
        <f t="shared" si="0"/>
        <v>0</v>
      </c>
      <c r="O16" s="7"/>
    </row>
    <row r="17" spans="2:15" hidden="1" x14ac:dyDescent="0.25">
      <c r="B17" s="12" t="s">
        <v>26</v>
      </c>
      <c r="M17" s="2">
        <f t="shared" si="0"/>
        <v>0</v>
      </c>
      <c r="O17" s="7"/>
    </row>
    <row r="18" spans="2:15" hidden="1" x14ac:dyDescent="0.25">
      <c r="B18" s="12" t="s">
        <v>27</v>
      </c>
      <c r="M18" s="2">
        <f t="shared" si="0"/>
        <v>0</v>
      </c>
      <c r="O18" s="7"/>
    </row>
    <row r="19" spans="2:15" hidden="1" x14ac:dyDescent="0.25">
      <c r="B19" s="12" t="s">
        <v>28</v>
      </c>
      <c r="M19" s="2">
        <f t="shared" si="0"/>
        <v>0</v>
      </c>
      <c r="O19" s="7"/>
    </row>
    <row r="20" spans="2:15" hidden="1" x14ac:dyDescent="0.25">
      <c r="B20" s="12" t="s">
        <v>29</v>
      </c>
      <c r="M20" s="2">
        <f t="shared" si="0"/>
        <v>0</v>
      </c>
      <c r="O20" s="7"/>
    </row>
    <row r="21" spans="2:15" hidden="1" x14ac:dyDescent="0.25">
      <c r="B21" s="12" t="s">
        <v>30</v>
      </c>
      <c r="M21" s="2">
        <f t="shared" si="0"/>
        <v>0</v>
      </c>
      <c r="O21" s="7"/>
    </row>
    <row r="22" spans="2:15" hidden="1" x14ac:dyDescent="0.25">
      <c r="B22" s="12" t="s">
        <v>31</v>
      </c>
      <c r="M22" s="2">
        <f t="shared" si="0"/>
        <v>0</v>
      </c>
      <c r="O22" s="7"/>
    </row>
  </sheetData>
  <conditionalFormatting sqref="C5:L10">
    <cfRule type="containsBlanks" dxfId="4" priority="3">
      <formula>LEN(TRIM(C5))=0</formula>
    </cfRule>
  </conditionalFormatting>
  <conditionalFormatting sqref="A1">
    <cfRule type="containsBlanks" dxfId="3" priority="2">
      <formula>LEN(TRIM(A1))=0</formula>
    </cfRule>
  </conditionalFormatting>
  <conditionalFormatting sqref="C11:L11">
    <cfRule type="containsBlanks" dxfId="2" priority="1">
      <formula>LEN(TRIM(C11))=0</formula>
    </cfRule>
  </conditionalFormatting>
  <pageMargins left="0.7" right="0.7" top="0.75" bottom="0.75" header="0.3" footer="0.3"/>
  <pageSetup scale="76" orientation="landscape" horizontalDpi="1200" verticalDpi="12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146"/>
  <sheetViews>
    <sheetView workbookViewId="0">
      <pane ySplit="1" topLeftCell="A80" activePane="bottomLeft" state="frozen"/>
      <selection pane="bottomLeft" activeCell="E20" sqref="E20"/>
    </sheetView>
  </sheetViews>
  <sheetFormatPr defaultRowHeight="12.6" customHeight="1" x14ac:dyDescent="0.25"/>
  <cols>
    <col min="1" max="1" width="10" bestFit="1" customWidth="1"/>
    <col min="2" max="2" width="21.140625" bestFit="1" customWidth="1"/>
    <col min="3" max="3" width="13.5703125" bestFit="1" customWidth="1"/>
    <col min="4" max="4" width="35.5703125" customWidth="1"/>
    <col min="5" max="5" width="21.140625" bestFit="1" customWidth="1"/>
    <col min="6" max="7" width="20.85546875" style="14" bestFit="1" customWidth="1"/>
    <col min="8" max="50" width="8.7109375" style="14"/>
  </cols>
  <sheetData>
    <row r="1" spans="1:7" ht="12.6" customHeight="1" x14ac:dyDescent="0.25">
      <c r="A1" t="s">
        <v>160</v>
      </c>
      <c r="B1" t="s">
        <v>159</v>
      </c>
      <c r="C1" t="s">
        <v>158</v>
      </c>
      <c r="D1" t="s">
        <v>157</v>
      </c>
      <c r="E1" t="s">
        <v>161</v>
      </c>
      <c r="F1" s="14" t="s">
        <v>170</v>
      </c>
      <c r="G1" s="14" t="s">
        <v>171</v>
      </c>
    </row>
    <row r="2" spans="1:7" ht="12.6" customHeight="1" x14ac:dyDescent="0.25">
      <c r="A2" t="s">
        <v>130</v>
      </c>
      <c r="B2" t="s">
        <v>129</v>
      </c>
      <c r="C2" s="13" t="s">
        <v>169</v>
      </c>
      <c r="D2" t="s">
        <v>21</v>
      </c>
      <c r="E2" t="s">
        <v>21</v>
      </c>
    </row>
    <row r="3" spans="1:7" ht="12.6" customHeight="1" x14ac:dyDescent="0.25">
      <c r="A3" t="s">
        <v>130</v>
      </c>
      <c r="B3" t="s">
        <v>129</v>
      </c>
      <c r="C3" s="13" t="s">
        <v>96</v>
      </c>
      <c r="D3" t="s">
        <v>95</v>
      </c>
      <c r="E3" t="s">
        <v>23</v>
      </c>
    </row>
    <row r="4" spans="1:7" ht="12.6" customHeight="1" x14ac:dyDescent="0.25">
      <c r="A4" t="s">
        <v>130</v>
      </c>
      <c r="B4" t="s">
        <v>129</v>
      </c>
      <c r="C4" t="s">
        <v>94</v>
      </c>
      <c r="D4" t="s">
        <v>93</v>
      </c>
      <c r="E4" t="s">
        <v>23</v>
      </c>
    </row>
    <row r="5" spans="1:7" ht="12.6" customHeight="1" x14ac:dyDescent="0.25">
      <c r="A5" t="s">
        <v>130</v>
      </c>
      <c r="B5" t="s">
        <v>129</v>
      </c>
      <c r="C5" t="s">
        <v>92</v>
      </c>
      <c r="D5" t="s">
        <v>91</v>
      </c>
      <c r="E5" t="s">
        <v>23</v>
      </c>
    </row>
    <row r="6" spans="1:7" ht="12.6" customHeight="1" x14ac:dyDescent="0.25">
      <c r="A6" t="s">
        <v>130</v>
      </c>
      <c r="B6" t="s">
        <v>129</v>
      </c>
      <c r="C6" t="s">
        <v>90</v>
      </c>
      <c r="D6" t="s">
        <v>89</v>
      </c>
      <c r="E6" t="s">
        <v>23</v>
      </c>
    </row>
    <row r="7" spans="1:7" ht="12.6" customHeight="1" x14ac:dyDescent="0.25">
      <c r="A7" t="s">
        <v>130</v>
      </c>
      <c r="B7" t="s">
        <v>129</v>
      </c>
      <c r="C7" t="s">
        <v>88</v>
      </c>
      <c r="D7" t="s">
        <v>87</v>
      </c>
      <c r="E7" t="s">
        <v>23</v>
      </c>
    </row>
    <row r="8" spans="1:7" ht="12.6" customHeight="1" x14ac:dyDescent="0.25">
      <c r="A8" t="s">
        <v>130</v>
      </c>
      <c r="B8" t="s">
        <v>129</v>
      </c>
      <c r="C8" t="s">
        <v>86</v>
      </c>
      <c r="D8" t="s">
        <v>85</v>
      </c>
      <c r="E8" t="s">
        <v>23</v>
      </c>
    </row>
    <row r="9" spans="1:7" ht="12.6" customHeight="1" x14ac:dyDescent="0.25">
      <c r="A9" t="s">
        <v>130</v>
      </c>
      <c r="B9" t="s">
        <v>129</v>
      </c>
      <c r="C9" t="s">
        <v>132</v>
      </c>
      <c r="D9" t="s">
        <v>131</v>
      </c>
      <c r="E9" t="s">
        <v>162</v>
      </c>
    </row>
    <row r="10" spans="1:7" ht="12.6" customHeight="1" x14ac:dyDescent="0.25">
      <c r="A10" t="s">
        <v>130</v>
      </c>
      <c r="B10" t="s">
        <v>129</v>
      </c>
      <c r="C10" t="s">
        <v>120</v>
      </c>
      <c r="D10" t="s">
        <v>119</v>
      </c>
      <c r="E10" t="s">
        <v>162</v>
      </c>
    </row>
    <row r="11" spans="1:7" ht="12.6" customHeight="1" x14ac:dyDescent="0.25">
      <c r="A11" t="s">
        <v>130</v>
      </c>
      <c r="B11" t="s">
        <v>129</v>
      </c>
      <c r="C11" t="s">
        <v>118</v>
      </c>
      <c r="D11" t="s">
        <v>117</v>
      </c>
      <c r="E11" t="s">
        <v>162</v>
      </c>
    </row>
    <row r="12" spans="1:7" ht="12.6" customHeight="1" x14ac:dyDescent="0.25">
      <c r="A12" t="s">
        <v>130</v>
      </c>
      <c r="B12" t="s">
        <v>129</v>
      </c>
      <c r="C12" t="s">
        <v>64</v>
      </c>
      <c r="D12" t="s">
        <v>63</v>
      </c>
      <c r="E12" t="s">
        <v>162</v>
      </c>
    </row>
    <row r="13" spans="1:7" ht="12.6" customHeight="1" x14ac:dyDescent="0.25">
      <c r="A13" t="s">
        <v>130</v>
      </c>
      <c r="B13" t="s">
        <v>129</v>
      </c>
      <c r="C13" t="s">
        <v>150</v>
      </c>
      <c r="D13" t="s">
        <v>149</v>
      </c>
      <c r="E13" t="s">
        <v>162</v>
      </c>
    </row>
    <row r="14" spans="1:7" ht="12.6" customHeight="1" x14ac:dyDescent="0.25">
      <c r="A14" t="s">
        <v>130</v>
      </c>
      <c r="B14" t="s">
        <v>129</v>
      </c>
      <c r="C14" t="s">
        <v>62</v>
      </c>
      <c r="D14" t="s">
        <v>61</v>
      </c>
      <c r="E14" t="s">
        <v>162</v>
      </c>
    </row>
    <row r="15" spans="1:7" ht="12.6" customHeight="1" x14ac:dyDescent="0.25">
      <c r="A15" t="s">
        <v>130</v>
      </c>
      <c r="B15" t="s">
        <v>129</v>
      </c>
      <c r="C15" t="s">
        <v>60</v>
      </c>
      <c r="D15" t="s">
        <v>59</v>
      </c>
      <c r="E15" t="s">
        <v>162</v>
      </c>
    </row>
    <row r="16" spans="1:7" ht="12.6" customHeight="1" x14ac:dyDescent="0.25">
      <c r="A16" t="s">
        <v>130</v>
      </c>
      <c r="B16" t="s">
        <v>129</v>
      </c>
      <c r="C16" t="s">
        <v>106</v>
      </c>
      <c r="D16" t="s">
        <v>105</v>
      </c>
      <c r="E16" t="s">
        <v>162</v>
      </c>
    </row>
    <row r="17" spans="1:5" ht="12.6" customHeight="1" x14ac:dyDescent="0.25">
      <c r="A17" t="s">
        <v>130</v>
      </c>
      <c r="B17" t="s">
        <v>129</v>
      </c>
      <c r="C17" t="s">
        <v>58</v>
      </c>
      <c r="D17" t="s">
        <v>57</v>
      </c>
      <c r="E17" t="s">
        <v>162</v>
      </c>
    </row>
    <row r="18" spans="1:5" ht="12.6" customHeight="1" x14ac:dyDescent="0.25">
      <c r="A18" t="s">
        <v>130</v>
      </c>
      <c r="B18" t="s">
        <v>129</v>
      </c>
      <c r="C18" t="s">
        <v>66</v>
      </c>
      <c r="D18" t="s">
        <v>65</v>
      </c>
      <c r="E18" t="s">
        <v>162</v>
      </c>
    </row>
    <row r="19" spans="1:5" ht="12.6" customHeight="1" x14ac:dyDescent="0.25">
      <c r="A19" t="s">
        <v>130</v>
      </c>
      <c r="B19" t="s">
        <v>129</v>
      </c>
      <c r="C19" t="s">
        <v>56</v>
      </c>
      <c r="D19" t="s">
        <v>55</v>
      </c>
      <c r="E19" t="s">
        <v>162</v>
      </c>
    </row>
    <row r="20" spans="1:5" ht="12.6" customHeight="1" x14ac:dyDescent="0.25">
      <c r="A20" t="s">
        <v>130</v>
      </c>
      <c r="B20" t="s">
        <v>129</v>
      </c>
      <c r="C20" t="s">
        <v>54</v>
      </c>
      <c r="D20" t="s">
        <v>53</v>
      </c>
      <c r="E20" t="s">
        <v>162</v>
      </c>
    </row>
    <row r="21" spans="1:5" ht="12.6" customHeight="1" x14ac:dyDescent="0.25">
      <c r="A21" t="s">
        <v>130</v>
      </c>
      <c r="B21" t="s">
        <v>129</v>
      </c>
      <c r="C21" t="s">
        <v>52</v>
      </c>
      <c r="D21" t="s">
        <v>51</v>
      </c>
      <c r="E21" t="s">
        <v>162</v>
      </c>
    </row>
    <row r="22" spans="1:5" ht="12.6" customHeight="1" x14ac:dyDescent="0.25">
      <c r="A22" t="s">
        <v>130</v>
      </c>
      <c r="B22" t="s">
        <v>129</v>
      </c>
      <c r="C22" t="s">
        <v>112</v>
      </c>
      <c r="D22" t="s">
        <v>111</v>
      </c>
      <c r="E22" t="s">
        <v>162</v>
      </c>
    </row>
    <row r="23" spans="1:5" ht="12.6" customHeight="1" x14ac:dyDescent="0.25">
      <c r="A23" t="s">
        <v>130</v>
      </c>
      <c r="B23" t="s">
        <v>129</v>
      </c>
      <c r="C23" s="13" t="s">
        <v>108</v>
      </c>
      <c r="D23" t="s">
        <v>107</v>
      </c>
      <c r="E23" t="s">
        <v>19</v>
      </c>
    </row>
    <row r="24" spans="1:5" ht="12.6" customHeight="1" x14ac:dyDescent="0.25">
      <c r="A24" t="s">
        <v>130</v>
      </c>
      <c r="B24" t="s">
        <v>129</v>
      </c>
      <c r="C24" s="13" t="s">
        <v>188</v>
      </c>
      <c r="D24" t="s">
        <v>195</v>
      </c>
      <c r="E24" t="s">
        <v>19</v>
      </c>
    </row>
    <row r="25" spans="1:5" ht="12.6" customHeight="1" x14ac:dyDescent="0.25">
      <c r="A25" t="s">
        <v>130</v>
      </c>
      <c r="B25" t="s">
        <v>129</v>
      </c>
      <c r="C25" s="13" t="s">
        <v>189</v>
      </c>
      <c r="D25" t="s">
        <v>196</v>
      </c>
      <c r="E25" t="s">
        <v>19</v>
      </c>
    </row>
    <row r="26" spans="1:5" ht="12.6" customHeight="1" x14ac:dyDescent="0.25">
      <c r="A26" t="s">
        <v>130</v>
      </c>
      <c r="B26" t="s">
        <v>129</v>
      </c>
      <c r="C26" s="13" t="s">
        <v>190</v>
      </c>
      <c r="D26" t="s">
        <v>197</v>
      </c>
      <c r="E26" t="s">
        <v>19</v>
      </c>
    </row>
    <row r="27" spans="1:5" ht="12.6" customHeight="1" x14ac:dyDescent="0.25">
      <c r="A27" t="s">
        <v>130</v>
      </c>
      <c r="B27" t="s">
        <v>129</v>
      </c>
      <c r="C27" s="13" t="s">
        <v>191</v>
      </c>
      <c r="D27" t="s">
        <v>198</v>
      </c>
      <c r="E27" t="s">
        <v>19</v>
      </c>
    </row>
    <row r="28" spans="1:5" ht="12.6" customHeight="1" x14ac:dyDescent="0.25">
      <c r="A28" t="s">
        <v>130</v>
      </c>
      <c r="B28" t="s">
        <v>129</v>
      </c>
      <c r="C28" s="13" t="s">
        <v>192</v>
      </c>
      <c r="D28" t="s">
        <v>199</v>
      </c>
      <c r="E28" t="s">
        <v>19</v>
      </c>
    </row>
    <row r="29" spans="1:5" ht="12.6" customHeight="1" x14ac:dyDescent="0.25">
      <c r="A29" t="s">
        <v>130</v>
      </c>
      <c r="B29" t="s">
        <v>129</v>
      </c>
      <c r="C29" s="13" t="s">
        <v>193</v>
      </c>
      <c r="D29" t="s">
        <v>200</v>
      </c>
      <c r="E29" t="s">
        <v>19</v>
      </c>
    </row>
    <row r="30" spans="1:5" ht="12.6" customHeight="1" x14ac:dyDescent="0.25">
      <c r="A30" t="s">
        <v>130</v>
      </c>
      <c r="B30" t="s">
        <v>129</v>
      </c>
      <c r="C30" t="s">
        <v>116</v>
      </c>
      <c r="D30" t="s">
        <v>115</v>
      </c>
      <c r="E30" t="s">
        <v>19</v>
      </c>
    </row>
    <row r="31" spans="1:5" ht="12.6" customHeight="1" x14ac:dyDescent="0.25">
      <c r="A31" t="s">
        <v>130</v>
      </c>
      <c r="B31" t="s">
        <v>129</v>
      </c>
      <c r="C31" s="13" t="s">
        <v>194</v>
      </c>
      <c r="D31" t="s">
        <v>201</v>
      </c>
      <c r="E31" t="s">
        <v>19</v>
      </c>
    </row>
    <row r="32" spans="1:5" ht="12.6" customHeight="1" x14ac:dyDescent="0.25">
      <c r="A32" t="s">
        <v>130</v>
      </c>
      <c r="B32" t="s">
        <v>129</v>
      </c>
      <c r="C32" t="s">
        <v>84</v>
      </c>
      <c r="D32" t="s">
        <v>83</v>
      </c>
      <c r="E32" t="s">
        <v>19</v>
      </c>
    </row>
    <row r="33" spans="1:5" ht="12.6" customHeight="1" x14ac:dyDescent="0.25">
      <c r="A33" t="s">
        <v>130</v>
      </c>
      <c r="B33" t="s">
        <v>129</v>
      </c>
      <c r="C33" t="s">
        <v>156</v>
      </c>
      <c r="D33" t="s">
        <v>155</v>
      </c>
      <c r="E33" t="s">
        <v>19</v>
      </c>
    </row>
    <row r="34" spans="1:5" ht="12.6" customHeight="1" x14ac:dyDescent="0.25">
      <c r="A34" t="s">
        <v>130</v>
      </c>
      <c r="B34" t="s">
        <v>129</v>
      </c>
      <c r="C34" t="s">
        <v>148</v>
      </c>
      <c r="D34" t="s">
        <v>147</v>
      </c>
      <c r="E34" t="s">
        <v>19</v>
      </c>
    </row>
    <row r="35" spans="1:5" ht="12.6" customHeight="1" x14ac:dyDescent="0.25">
      <c r="A35" t="s">
        <v>130</v>
      </c>
      <c r="B35" t="s">
        <v>129</v>
      </c>
      <c r="C35" t="s">
        <v>82</v>
      </c>
      <c r="D35" t="s">
        <v>81</v>
      </c>
      <c r="E35" t="s">
        <v>19</v>
      </c>
    </row>
    <row r="36" spans="1:5" ht="12.6" customHeight="1" x14ac:dyDescent="0.25">
      <c r="A36" t="s">
        <v>130</v>
      </c>
      <c r="B36" t="s">
        <v>129</v>
      </c>
      <c r="C36" t="s">
        <v>80</v>
      </c>
      <c r="D36" t="s">
        <v>79</v>
      </c>
      <c r="E36" t="s">
        <v>162</v>
      </c>
    </row>
    <row r="37" spans="1:5" ht="12.6" customHeight="1" x14ac:dyDescent="0.25">
      <c r="A37" t="s">
        <v>130</v>
      </c>
      <c r="B37" t="s">
        <v>129</v>
      </c>
      <c r="C37" t="s">
        <v>78</v>
      </c>
      <c r="D37" t="s">
        <v>77</v>
      </c>
      <c r="E37" t="s">
        <v>162</v>
      </c>
    </row>
    <row r="38" spans="1:5" ht="12.6" customHeight="1" x14ac:dyDescent="0.25">
      <c r="A38" t="s">
        <v>130</v>
      </c>
      <c r="B38" t="s">
        <v>129</v>
      </c>
      <c r="C38" t="s">
        <v>50</v>
      </c>
      <c r="D38" t="s">
        <v>49</v>
      </c>
      <c r="E38" t="s">
        <v>162</v>
      </c>
    </row>
    <row r="40" spans="1:5" ht="12.6" customHeight="1" x14ac:dyDescent="0.25">
      <c r="A40" s="13" t="s">
        <v>128</v>
      </c>
      <c r="B40" t="s">
        <v>127</v>
      </c>
      <c r="C40" s="13" t="s">
        <v>169</v>
      </c>
      <c r="D40" t="s">
        <v>21</v>
      </c>
      <c r="E40" t="s">
        <v>21</v>
      </c>
    </row>
    <row r="41" spans="1:5" ht="12.6" customHeight="1" x14ac:dyDescent="0.25">
      <c r="A41" t="s">
        <v>128</v>
      </c>
      <c r="B41" t="s">
        <v>127</v>
      </c>
      <c r="C41" s="13" t="s">
        <v>96</v>
      </c>
      <c r="D41" t="s">
        <v>95</v>
      </c>
      <c r="E41" t="s">
        <v>23</v>
      </c>
    </row>
    <row r="42" spans="1:5" ht="12.6" customHeight="1" x14ac:dyDescent="0.25">
      <c r="A42" t="s">
        <v>128</v>
      </c>
      <c r="B42" t="s">
        <v>127</v>
      </c>
      <c r="C42" t="s">
        <v>90</v>
      </c>
      <c r="D42" t="s">
        <v>89</v>
      </c>
      <c r="E42" t="s">
        <v>23</v>
      </c>
    </row>
    <row r="43" spans="1:5" ht="12.6" customHeight="1" x14ac:dyDescent="0.25">
      <c r="A43" t="s">
        <v>128</v>
      </c>
      <c r="B43" t="s">
        <v>127</v>
      </c>
      <c r="C43" t="s">
        <v>74</v>
      </c>
      <c r="D43" t="s">
        <v>73</v>
      </c>
      <c r="E43" t="s">
        <v>162</v>
      </c>
    </row>
    <row r="44" spans="1:5" ht="12.6" customHeight="1" x14ac:dyDescent="0.25">
      <c r="A44" t="s">
        <v>128</v>
      </c>
      <c r="B44" t="s">
        <v>127</v>
      </c>
      <c r="C44" t="s">
        <v>72</v>
      </c>
      <c r="D44" t="s">
        <v>71</v>
      </c>
      <c r="E44" t="s">
        <v>162</v>
      </c>
    </row>
    <row r="45" spans="1:5" ht="12.6" customHeight="1" x14ac:dyDescent="0.25">
      <c r="A45" t="s">
        <v>128</v>
      </c>
      <c r="B45" t="s">
        <v>127</v>
      </c>
      <c r="C45" t="s">
        <v>70</v>
      </c>
      <c r="D45" t="s">
        <v>69</v>
      </c>
      <c r="E45" t="s">
        <v>162</v>
      </c>
    </row>
    <row r="46" spans="1:5" ht="12.6" customHeight="1" x14ac:dyDescent="0.25">
      <c r="A46" t="s">
        <v>128</v>
      </c>
      <c r="B46" t="s">
        <v>127</v>
      </c>
      <c r="C46" t="s">
        <v>68</v>
      </c>
      <c r="D46" t="s">
        <v>67</v>
      </c>
      <c r="E46" t="s">
        <v>162</v>
      </c>
    </row>
    <row r="47" spans="1:5" ht="12.6" customHeight="1" x14ac:dyDescent="0.25">
      <c r="A47" t="s">
        <v>128</v>
      </c>
      <c r="B47" t="s">
        <v>127</v>
      </c>
      <c r="C47" t="s">
        <v>64</v>
      </c>
      <c r="D47" t="s">
        <v>63</v>
      </c>
      <c r="E47" t="s">
        <v>162</v>
      </c>
    </row>
    <row r="48" spans="1:5" ht="12.6" customHeight="1" x14ac:dyDescent="0.25">
      <c r="A48" t="s">
        <v>128</v>
      </c>
      <c r="B48" t="s">
        <v>127</v>
      </c>
      <c r="C48" t="s">
        <v>62</v>
      </c>
      <c r="D48" t="s">
        <v>61</v>
      </c>
      <c r="E48" t="s">
        <v>162</v>
      </c>
    </row>
    <row r="49" spans="1:5" ht="12.6" customHeight="1" x14ac:dyDescent="0.25">
      <c r="A49" t="s">
        <v>128</v>
      </c>
      <c r="B49" t="s">
        <v>127</v>
      </c>
      <c r="C49" s="13" t="s">
        <v>163</v>
      </c>
      <c r="D49" t="s">
        <v>165</v>
      </c>
      <c r="E49" t="s">
        <v>20</v>
      </c>
    </row>
    <row r="50" spans="1:5" ht="12.6" customHeight="1" x14ac:dyDescent="0.25">
      <c r="A50" t="s">
        <v>128</v>
      </c>
      <c r="B50" t="s">
        <v>127</v>
      </c>
      <c r="C50" t="s">
        <v>116</v>
      </c>
      <c r="D50" t="s">
        <v>115</v>
      </c>
      <c r="E50" t="s">
        <v>19</v>
      </c>
    </row>
    <row r="51" spans="1:5" ht="12.6" customHeight="1" x14ac:dyDescent="0.25">
      <c r="A51" t="s">
        <v>128</v>
      </c>
      <c r="B51" t="s">
        <v>127</v>
      </c>
      <c r="C51" s="13" t="s">
        <v>164</v>
      </c>
      <c r="D51" t="s">
        <v>166</v>
      </c>
      <c r="E51" t="s">
        <v>19</v>
      </c>
    </row>
    <row r="52" spans="1:5" ht="12.6" customHeight="1" x14ac:dyDescent="0.25">
      <c r="A52" t="s">
        <v>128</v>
      </c>
      <c r="B52" t="s">
        <v>127</v>
      </c>
      <c r="C52" t="s">
        <v>84</v>
      </c>
      <c r="D52" t="s">
        <v>83</v>
      </c>
      <c r="E52" t="s">
        <v>19</v>
      </c>
    </row>
    <row r="53" spans="1:5" ht="12.6" customHeight="1" x14ac:dyDescent="0.25">
      <c r="A53" t="s">
        <v>128</v>
      </c>
      <c r="B53" t="s">
        <v>127</v>
      </c>
      <c r="C53" t="s">
        <v>82</v>
      </c>
      <c r="D53" t="s">
        <v>81</v>
      </c>
      <c r="E53" t="s">
        <v>19</v>
      </c>
    </row>
    <row r="54" spans="1:5" ht="12.6" customHeight="1" x14ac:dyDescent="0.25">
      <c r="A54" t="s">
        <v>128</v>
      </c>
      <c r="B54" t="s">
        <v>127</v>
      </c>
      <c r="C54" t="s">
        <v>78</v>
      </c>
      <c r="D54" t="s">
        <v>77</v>
      </c>
      <c r="E54" t="s">
        <v>162</v>
      </c>
    </row>
    <row r="55" spans="1:5" ht="12.6" customHeight="1" x14ac:dyDescent="0.25">
      <c r="A55" t="s">
        <v>128</v>
      </c>
      <c r="B55" t="s">
        <v>127</v>
      </c>
      <c r="C55" t="s">
        <v>50</v>
      </c>
      <c r="D55" t="s">
        <v>49</v>
      </c>
      <c r="E55" t="s">
        <v>162</v>
      </c>
    </row>
    <row r="57" spans="1:5" ht="12.6" customHeight="1" x14ac:dyDescent="0.25">
      <c r="A57" s="13" t="s">
        <v>126</v>
      </c>
      <c r="B57" t="s">
        <v>125</v>
      </c>
      <c r="C57" s="13" t="s">
        <v>169</v>
      </c>
      <c r="D57" t="s">
        <v>21</v>
      </c>
      <c r="E57" t="s">
        <v>21</v>
      </c>
    </row>
    <row r="58" spans="1:5" ht="12.6" customHeight="1" x14ac:dyDescent="0.25">
      <c r="A58" t="s">
        <v>126</v>
      </c>
      <c r="B58" t="s">
        <v>125</v>
      </c>
      <c r="C58" s="13" t="s">
        <v>96</v>
      </c>
      <c r="D58" t="s">
        <v>95</v>
      </c>
      <c r="E58" t="s">
        <v>23</v>
      </c>
    </row>
    <row r="59" spans="1:5" ht="12.6" customHeight="1" x14ac:dyDescent="0.25">
      <c r="A59" t="s">
        <v>126</v>
      </c>
      <c r="B59" t="s">
        <v>125</v>
      </c>
      <c r="C59" t="s">
        <v>90</v>
      </c>
      <c r="D59" t="s">
        <v>89</v>
      </c>
      <c r="E59" t="s">
        <v>23</v>
      </c>
    </row>
    <row r="60" spans="1:5" ht="12.6" customHeight="1" x14ac:dyDescent="0.25">
      <c r="A60" t="s">
        <v>126</v>
      </c>
      <c r="B60" t="s">
        <v>125</v>
      </c>
      <c r="C60" t="s">
        <v>64</v>
      </c>
      <c r="D60" t="s">
        <v>63</v>
      </c>
      <c r="E60" t="s">
        <v>162</v>
      </c>
    </row>
    <row r="61" spans="1:5" ht="12.6" customHeight="1" x14ac:dyDescent="0.25">
      <c r="A61" t="s">
        <v>126</v>
      </c>
      <c r="B61" t="s">
        <v>125</v>
      </c>
      <c r="C61" t="s">
        <v>62</v>
      </c>
      <c r="D61" t="s">
        <v>61</v>
      </c>
      <c r="E61" t="s">
        <v>162</v>
      </c>
    </row>
    <row r="62" spans="1:5" ht="12.6" customHeight="1" x14ac:dyDescent="0.25">
      <c r="A62" t="s">
        <v>126</v>
      </c>
      <c r="B62" t="s">
        <v>125</v>
      </c>
      <c r="C62" t="s">
        <v>84</v>
      </c>
      <c r="D62" t="s">
        <v>83</v>
      </c>
      <c r="E62" t="s">
        <v>19</v>
      </c>
    </row>
    <row r="63" spans="1:5" ht="12.6" customHeight="1" x14ac:dyDescent="0.25">
      <c r="A63" t="s">
        <v>126</v>
      </c>
      <c r="B63" t="s">
        <v>125</v>
      </c>
      <c r="C63" t="s">
        <v>82</v>
      </c>
      <c r="D63" t="s">
        <v>81</v>
      </c>
      <c r="E63" t="s">
        <v>19</v>
      </c>
    </row>
    <row r="64" spans="1:5" ht="12.6" customHeight="1" x14ac:dyDescent="0.25">
      <c r="A64" t="s">
        <v>126</v>
      </c>
      <c r="B64" t="s">
        <v>125</v>
      </c>
      <c r="C64" t="s">
        <v>78</v>
      </c>
      <c r="D64" t="s">
        <v>77</v>
      </c>
      <c r="E64" t="s">
        <v>162</v>
      </c>
    </row>
    <row r="65" spans="1:5" ht="12.6" customHeight="1" x14ac:dyDescent="0.25">
      <c r="A65" t="s">
        <v>126</v>
      </c>
      <c r="B65" t="s">
        <v>125</v>
      </c>
      <c r="C65" t="s">
        <v>50</v>
      </c>
      <c r="D65" t="s">
        <v>49</v>
      </c>
      <c r="E65" t="s">
        <v>162</v>
      </c>
    </row>
    <row r="67" spans="1:5" ht="12.6" customHeight="1" x14ac:dyDescent="0.25">
      <c r="A67" s="13" t="s">
        <v>124</v>
      </c>
      <c r="B67" t="s">
        <v>123</v>
      </c>
      <c r="C67" s="13" t="s">
        <v>169</v>
      </c>
      <c r="D67" t="s">
        <v>21</v>
      </c>
      <c r="E67" t="s">
        <v>21</v>
      </c>
    </row>
    <row r="68" spans="1:5" ht="12.6" customHeight="1" x14ac:dyDescent="0.25">
      <c r="A68" t="s">
        <v>124</v>
      </c>
      <c r="B68" t="s">
        <v>123</v>
      </c>
      <c r="C68" s="13" t="s">
        <v>96</v>
      </c>
      <c r="D68" t="s">
        <v>95</v>
      </c>
      <c r="E68" t="s">
        <v>23</v>
      </c>
    </row>
    <row r="69" spans="1:5" ht="12.6" customHeight="1" x14ac:dyDescent="0.25">
      <c r="A69" t="s">
        <v>124</v>
      </c>
      <c r="B69" t="s">
        <v>123</v>
      </c>
      <c r="C69" t="s">
        <v>90</v>
      </c>
      <c r="D69" t="s">
        <v>89</v>
      </c>
      <c r="E69" t="s">
        <v>23</v>
      </c>
    </row>
    <row r="70" spans="1:5" ht="12.6" customHeight="1" x14ac:dyDescent="0.25">
      <c r="A70" t="s">
        <v>124</v>
      </c>
      <c r="B70" t="s">
        <v>123</v>
      </c>
      <c r="C70" t="s">
        <v>64</v>
      </c>
      <c r="D70" t="s">
        <v>63</v>
      </c>
      <c r="E70" t="s">
        <v>162</v>
      </c>
    </row>
    <row r="71" spans="1:5" ht="12.6" customHeight="1" x14ac:dyDescent="0.25">
      <c r="A71" t="s">
        <v>124</v>
      </c>
      <c r="B71" t="s">
        <v>123</v>
      </c>
      <c r="C71" t="s">
        <v>62</v>
      </c>
      <c r="D71" t="s">
        <v>61</v>
      </c>
      <c r="E71" t="s">
        <v>162</v>
      </c>
    </row>
    <row r="72" spans="1:5" ht="12.6" customHeight="1" x14ac:dyDescent="0.25">
      <c r="A72" t="s">
        <v>124</v>
      </c>
      <c r="B72" t="s">
        <v>123</v>
      </c>
      <c r="C72" t="s">
        <v>108</v>
      </c>
      <c r="D72" t="s">
        <v>107</v>
      </c>
      <c r="E72" t="s">
        <v>19</v>
      </c>
    </row>
    <row r="73" spans="1:5" ht="12.6" customHeight="1" x14ac:dyDescent="0.25">
      <c r="A73" t="s">
        <v>124</v>
      </c>
      <c r="B73" t="s">
        <v>123</v>
      </c>
      <c r="C73" t="s">
        <v>84</v>
      </c>
      <c r="D73" t="s">
        <v>83</v>
      </c>
      <c r="E73" t="s">
        <v>19</v>
      </c>
    </row>
    <row r="74" spans="1:5" ht="12.6" customHeight="1" x14ac:dyDescent="0.25">
      <c r="A74" t="s">
        <v>124</v>
      </c>
      <c r="B74" t="s">
        <v>123</v>
      </c>
      <c r="C74" t="s">
        <v>82</v>
      </c>
      <c r="D74" t="s">
        <v>81</v>
      </c>
      <c r="E74" t="s">
        <v>19</v>
      </c>
    </row>
    <row r="75" spans="1:5" ht="12.6" customHeight="1" x14ac:dyDescent="0.25">
      <c r="A75" t="s">
        <v>124</v>
      </c>
      <c r="B75" t="s">
        <v>123</v>
      </c>
      <c r="C75" t="s">
        <v>78</v>
      </c>
      <c r="D75" t="s">
        <v>77</v>
      </c>
      <c r="E75" t="s">
        <v>162</v>
      </c>
    </row>
    <row r="76" spans="1:5" ht="12.6" customHeight="1" x14ac:dyDescent="0.25">
      <c r="A76" t="s">
        <v>124</v>
      </c>
      <c r="B76" t="s">
        <v>123</v>
      </c>
      <c r="C76" t="s">
        <v>50</v>
      </c>
      <c r="D76" t="s">
        <v>49</v>
      </c>
      <c r="E76" t="s">
        <v>162</v>
      </c>
    </row>
    <row r="78" spans="1:5" ht="12.6" customHeight="1" x14ac:dyDescent="0.25">
      <c r="A78" s="13" t="s">
        <v>122</v>
      </c>
      <c r="B78" t="s">
        <v>121</v>
      </c>
      <c r="C78" s="13" t="s">
        <v>169</v>
      </c>
      <c r="D78" t="s">
        <v>21</v>
      </c>
      <c r="E78" t="s">
        <v>21</v>
      </c>
    </row>
    <row r="79" spans="1:5" ht="12.6" customHeight="1" x14ac:dyDescent="0.25">
      <c r="A79" t="s">
        <v>122</v>
      </c>
      <c r="B79" t="s">
        <v>121</v>
      </c>
      <c r="C79" t="s">
        <v>64</v>
      </c>
      <c r="D79" t="s">
        <v>63</v>
      </c>
      <c r="E79" t="s">
        <v>162</v>
      </c>
    </row>
    <row r="80" spans="1:5" ht="12.6" customHeight="1" x14ac:dyDescent="0.25">
      <c r="A80" t="s">
        <v>122</v>
      </c>
      <c r="B80" t="s">
        <v>121</v>
      </c>
      <c r="C80" t="s">
        <v>62</v>
      </c>
      <c r="D80" t="s">
        <v>61</v>
      </c>
      <c r="E80" t="s">
        <v>162</v>
      </c>
    </row>
    <row r="81" spans="1:5" ht="12.6" customHeight="1" x14ac:dyDescent="0.25">
      <c r="A81" t="s">
        <v>122</v>
      </c>
      <c r="B81" t="s">
        <v>121</v>
      </c>
      <c r="C81" s="13" t="s">
        <v>167</v>
      </c>
      <c r="D81" t="s">
        <v>168</v>
      </c>
      <c r="E81" t="s">
        <v>20</v>
      </c>
    </row>
    <row r="82" spans="1:5" ht="12.6" customHeight="1" x14ac:dyDescent="0.25">
      <c r="A82" t="s">
        <v>122</v>
      </c>
      <c r="B82" t="s">
        <v>121</v>
      </c>
      <c r="C82" t="s">
        <v>78</v>
      </c>
      <c r="D82" t="s">
        <v>77</v>
      </c>
      <c r="E82" t="s">
        <v>162</v>
      </c>
    </row>
    <row r="83" spans="1:5" ht="12.6" customHeight="1" x14ac:dyDescent="0.25">
      <c r="A83" t="s">
        <v>122</v>
      </c>
      <c r="B83" t="s">
        <v>121</v>
      </c>
      <c r="C83" t="s">
        <v>50</v>
      </c>
      <c r="D83" t="s">
        <v>49</v>
      </c>
      <c r="E83" t="s">
        <v>162</v>
      </c>
    </row>
    <row r="85" spans="1:5" ht="12.6" customHeight="1" x14ac:dyDescent="0.25">
      <c r="A85" s="13" t="s">
        <v>110</v>
      </c>
      <c r="B85" t="s">
        <v>109</v>
      </c>
      <c r="C85" s="13" t="s">
        <v>169</v>
      </c>
      <c r="D85" t="s">
        <v>21</v>
      </c>
      <c r="E85" t="s">
        <v>21</v>
      </c>
    </row>
    <row r="86" spans="1:5" ht="12.6" customHeight="1" x14ac:dyDescent="0.25">
      <c r="A86" t="s">
        <v>110</v>
      </c>
      <c r="B86" t="s">
        <v>109</v>
      </c>
      <c r="C86" s="13" t="s">
        <v>96</v>
      </c>
      <c r="D86" t="s">
        <v>95</v>
      </c>
      <c r="E86" t="s">
        <v>23</v>
      </c>
    </row>
    <row r="87" spans="1:5" ht="12.6" customHeight="1" x14ac:dyDescent="0.25">
      <c r="A87" t="s">
        <v>110</v>
      </c>
      <c r="B87" t="s">
        <v>109</v>
      </c>
      <c r="C87" t="s">
        <v>90</v>
      </c>
      <c r="D87" t="s">
        <v>89</v>
      </c>
      <c r="E87" t="s">
        <v>23</v>
      </c>
    </row>
    <row r="88" spans="1:5" ht="12.6" customHeight="1" x14ac:dyDescent="0.25">
      <c r="A88" t="s">
        <v>110</v>
      </c>
      <c r="B88" t="s">
        <v>109</v>
      </c>
      <c r="C88" t="s">
        <v>114</v>
      </c>
      <c r="D88" t="s">
        <v>113</v>
      </c>
      <c r="E88" t="s">
        <v>162</v>
      </c>
    </row>
    <row r="89" spans="1:5" ht="12.6" customHeight="1" x14ac:dyDescent="0.25">
      <c r="A89" t="s">
        <v>110</v>
      </c>
      <c r="B89" t="s">
        <v>109</v>
      </c>
      <c r="C89" t="s">
        <v>64</v>
      </c>
      <c r="D89" t="s">
        <v>63</v>
      </c>
      <c r="E89" t="s">
        <v>162</v>
      </c>
    </row>
    <row r="90" spans="1:5" ht="12.6" customHeight="1" x14ac:dyDescent="0.25">
      <c r="A90" t="s">
        <v>110</v>
      </c>
      <c r="B90" t="s">
        <v>109</v>
      </c>
      <c r="C90" t="s">
        <v>62</v>
      </c>
      <c r="D90" t="s">
        <v>61</v>
      </c>
      <c r="E90" t="s">
        <v>162</v>
      </c>
    </row>
    <row r="91" spans="1:5" ht="12.6" customHeight="1" x14ac:dyDescent="0.25">
      <c r="A91" t="s">
        <v>110</v>
      </c>
      <c r="B91" t="s">
        <v>109</v>
      </c>
      <c r="C91" t="s">
        <v>84</v>
      </c>
      <c r="D91" t="s">
        <v>83</v>
      </c>
      <c r="E91" t="s">
        <v>19</v>
      </c>
    </row>
    <row r="92" spans="1:5" ht="12.6" customHeight="1" x14ac:dyDescent="0.25">
      <c r="A92" t="s">
        <v>110</v>
      </c>
      <c r="B92" t="s">
        <v>109</v>
      </c>
      <c r="C92" t="s">
        <v>82</v>
      </c>
      <c r="D92" t="s">
        <v>81</v>
      </c>
      <c r="E92" t="s">
        <v>19</v>
      </c>
    </row>
    <row r="93" spans="1:5" ht="12.6" customHeight="1" x14ac:dyDescent="0.25">
      <c r="A93" t="s">
        <v>110</v>
      </c>
      <c r="B93" t="s">
        <v>109</v>
      </c>
      <c r="C93" t="s">
        <v>78</v>
      </c>
      <c r="D93" t="s">
        <v>77</v>
      </c>
      <c r="E93" t="s">
        <v>162</v>
      </c>
    </row>
    <row r="94" spans="1:5" ht="12.6" customHeight="1" x14ac:dyDescent="0.25">
      <c r="A94" t="s">
        <v>110</v>
      </c>
      <c r="B94" t="s">
        <v>109</v>
      </c>
      <c r="C94" t="s">
        <v>50</v>
      </c>
      <c r="D94" t="s">
        <v>49</v>
      </c>
      <c r="E94" t="s">
        <v>162</v>
      </c>
    </row>
    <row r="96" spans="1:5" ht="12.6" customHeight="1" x14ac:dyDescent="0.25">
      <c r="A96" s="13" t="s">
        <v>102</v>
      </c>
      <c r="B96" t="s">
        <v>101</v>
      </c>
      <c r="C96" s="13" t="s">
        <v>169</v>
      </c>
      <c r="D96" t="s">
        <v>21</v>
      </c>
      <c r="E96" t="s">
        <v>21</v>
      </c>
    </row>
    <row r="97" spans="1:5" ht="12.6" customHeight="1" x14ac:dyDescent="0.25">
      <c r="A97" t="s">
        <v>102</v>
      </c>
      <c r="B97" t="s">
        <v>101</v>
      </c>
      <c r="C97" s="13" t="s">
        <v>96</v>
      </c>
      <c r="D97" t="s">
        <v>95</v>
      </c>
      <c r="E97" t="s">
        <v>23</v>
      </c>
    </row>
    <row r="98" spans="1:5" ht="12.6" customHeight="1" x14ac:dyDescent="0.25">
      <c r="A98" t="s">
        <v>102</v>
      </c>
      <c r="B98" t="s">
        <v>101</v>
      </c>
      <c r="C98" t="s">
        <v>90</v>
      </c>
      <c r="D98" t="s">
        <v>89</v>
      </c>
      <c r="E98" t="s">
        <v>23</v>
      </c>
    </row>
    <row r="99" spans="1:5" ht="12.6" customHeight="1" x14ac:dyDescent="0.25">
      <c r="A99" t="s">
        <v>102</v>
      </c>
      <c r="B99" t="s">
        <v>101</v>
      </c>
      <c r="C99" t="s">
        <v>64</v>
      </c>
      <c r="D99" t="s">
        <v>63</v>
      </c>
      <c r="E99" t="s">
        <v>162</v>
      </c>
    </row>
    <row r="100" spans="1:5" ht="12.6" customHeight="1" x14ac:dyDescent="0.25">
      <c r="A100" t="s">
        <v>102</v>
      </c>
      <c r="B100" t="s">
        <v>101</v>
      </c>
      <c r="C100" t="s">
        <v>62</v>
      </c>
      <c r="D100" t="s">
        <v>61</v>
      </c>
      <c r="E100" t="s">
        <v>162</v>
      </c>
    </row>
    <row r="101" spans="1:5" ht="12.6" customHeight="1" x14ac:dyDescent="0.25">
      <c r="A101" t="s">
        <v>102</v>
      </c>
      <c r="B101" t="s">
        <v>101</v>
      </c>
      <c r="C101" t="s">
        <v>104</v>
      </c>
      <c r="D101" t="s">
        <v>103</v>
      </c>
      <c r="E101" t="s">
        <v>19</v>
      </c>
    </row>
    <row r="102" spans="1:5" ht="12.6" customHeight="1" x14ac:dyDescent="0.25">
      <c r="A102" t="s">
        <v>102</v>
      </c>
      <c r="B102" t="s">
        <v>101</v>
      </c>
      <c r="C102" t="s">
        <v>84</v>
      </c>
      <c r="D102" t="s">
        <v>83</v>
      </c>
      <c r="E102" t="s">
        <v>19</v>
      </c>
    </row>
    <row r="103" spans="1:5" ht="12.6" customHeight="1" x14ac:dyDescent="0.25">
      <c r="A103" t="s">
        <v>102</v>
      </c>
      <c r="B103" t="s">
        <v>101</v>
      </c>
      <c r="C103" t="s">
        <v>82</v>
      </c>
      <c r="D103" t="s">
        <v>81</v>
      </c>
      <c r="E103" t="s">
        <v>19</v>
      </c>
    </row>
    <row r="104" spans="1:5" ht="12.6" customHeight="1" x14ac:dyDescent="0.25">
      <c r="A104" t="s">
        <v>102</v>
      </c>
      <c r="B104" t="s">
        <v>101</v>
      </c>
      <c r="C104" t="s">
        <v>78</v>
      </c>
      <c r="D104" t="s">
        <v>77</v>
      </c>
      <c r="E104" t="s">
        <v>162</v>
      </c>
    </row>
    <row r="105" spans="1:5" ht="12.6" customHeight="1" x14ac:dyDescent="0.25">
      <c r="A105" t="s">
        <v>102</v>
      </c>
      <c r="B105" t="s">
        <v>101</v>
      </c>
      <c r="C105" t="s">
        <v>50</v>
      </c>
      <c r="D105" t="s">
        <v>49</v>
      </c>
      <c r="E105" t="s">
        <v>162</v>
      </c>
    </row>
    <row r="107" spans="1:5" ht="12.6" customHeight="1" x14ac:dyDescent="0.25">
      <c r="A107" s="13" t="s">
        <v>100</v>
      </c>
      <c r="B107" t="s">
        <v>99</v>
      </c>
      <c r="C107" s="13" t="s">
        <v>169</v>
      </c>
      <c r="D107" t="s">
        <v>21</v>
      </c>
      <c r="E107" t="s">
        <v>21</v>
      </c>
    </row>
    <row r="108" spans="1:5" ht="12.6" customHeight="1" x14ac:dyDescent="0.25">
      <c r="A108" t="s">
        <v>100</v>
      </c>
      <c r="B108" t="s">
        <v>99</v>
      </c>
      <c r="C108" s="13" t="s">
        <v>96</v>
      </c>
      <c r="D108" t="s">
        <v>95</v>
      </c>
      <c r="E108" t="s">
        <v>23</v>
      </c>
    </row>
    <row r="109" spans="1:5" ht="12.6" customHeight="1" x14ac:dyDescent="0.25">
      <c r="A109" t="s">
        <v>100</v>
      </c>
      <c r="B109" t="s">
        <v>99</v>
      </c>
      <c r="C109" t="s">
        <v>90</v>
      </c>
      <c r="D109" t="s">
        <v>89</v>
      </c>
      <c r="E109" t="s">
        <v>23</v>
      </c>
    </row>
    <row r="110" spans="1:5" ht="12.6" customHeight="1" x14ac:dyDescent="0.25">
      <c r="A110" t="s">
        <v>100</v>
      </c>
      <c r="B110" t="s">
        <v>99</v>
      </c>
      <c r="C110" t="s">
        <v>64</v>
      </c>
      <c r="D110" t="s">
        <v>63</v>
      </c>
      <c r="E110" t="s">
        <v>162</v>
      </c>
    </row>
    <row r="111" spans="1:5" ht="12.6" customHeight="1" x14ac:dyDescent="0.25">
      <c r="A111" t="s">
        <v>100</v>
      </c>
      <c r="B111" t="s">
        <v>99</v>
      </c>
      <c r="C111" t="s">
        <v>62</v>
      </c>
      <c r="D111" t="s">
        <v>61</v>
      </c>
      <c r="E111" t="s">
        <v>162</v>
      </c>
    </row>
    <row r="112" spans="1:5" ht="12.6" customHeight="1" x14ac:dyDescent="0.25">
      <c r="A112" t="s">
        <v>100</v>
      </c>
      <c r="B112" t="s">
        <v>99</v>
      </c>
      <c r="C112" t="s">
        <v>154</v>
      </c>
      <c r="D112" t="s">
        <v>153</v>
      </c>
      <c r="E112" t="s">
        <v>162</v>
      </c>
    </row>
    <row r="113" spans="1:5" ht="12.6" customHeight="1" x14ac:dyDescent="0.25">
      <c r="A113" t="s">
        <v>100</v>
      </c>
      <c r="B113" t="s">
        <v>99</v>
      </c>
      <c r="C113" t="s">
        <v>84</v>
      </c>
      <c r="D113" t="s">
        <v>83</v>
      </c>
      <c r="E113" t="s">
        <v>19</v>
      </c>
    </row>
    <row r="114" spans="1:5" ht="12.6" customHeight="1" x14ac:dyDescent="0.25">
      <c r="A114" t="s">
        <v>100</v>
      </c>
      <c r="B114" t="s">
        <v>99</v>
      </c>
      <c r="C114" t="s">
        <v>82</v>
      </c>
      <c r="D114" t="s">
        <v>81</v>
      </c>
      <c r="E114" t="s">
        <v>19</v>
      </c>
    </row>
    <row r="115" spans="1:5" ht="12.6" customHeight="1" x14ac:dyDescent="0.25">
      <c r="A115" t="s">
        <v>100</v>
      </c>
      <c r="B115" t="s">
        <v>99</v>
      </c>
      <c r="C115" t="s">
        <v>78</v>
      </c>
      <c r="D115" t="s">
        <v>77</v>
      </c>
      <c r="E115" t="s">
        <v>162</v>
      </c>
    </row>
    <row r="116" spans="1:5" ht="12.6" customHeight="1" x14ac:dyDescent="0.25">
      <c r="A116" t="s">
        <v>100</v>
      </c>
      <c r="B116" t="s">
        <v>99</v>
      </c>
      <c r="C116" t="s">
        <v>50</v>
      </c>
      <c r="D116" t="s">
        <v>49</v>
      </c>
      <c r="E116" t="s">
        <v>162</v>
      </c>
    </row>
    <row r="118" spans="1:5" ht="12.6" customHeight="1" x14ac:dyDescent="0.25">
      <c r="A118" s="13" t="s">
        <v>98</v>
      </c>
      <c r="B118" t="s">
        <v>97</v>
      </c>
      <c r="C118" s="13" t="s">
        <v>169</v>
      </c>
      <c r="D118" t="s">
        <v>21</v>
      </c>
      <c r="E118" t="s">
        <v>21</v>
      </c>
    </row>
    <row r="119" spans="1:5" ht="12.6" customHeight="1" x14ac:dyDescent="0.25">
      <c r="A119" t="s">
        <v>98</v>
      </c>
      <c r="B119" t="s">
        <v>97</v>
      </c>
      <c r="C119" s="13" t="s">
        <v>96</v>
      </c>
      <c r="D119" t="s">
        <v>95</v>
      </c>
      <c r="E119" t="s">
        <v>23</v>
      </c>
    </row>
    <row r="120" spans="1:5" ht="12.6" customHeight="1" x14ac:dyDescent="0.25">
      <c r="A120" t="s">
        <v>98</v>
      </c>
      <c r="B120" t="s">
        <v>97</v>
      </c>
      <c r="C120" t="s">
        <v>90</v>
      </c>
      <c r="D120" t="s">
        <v>89</v>
      </c>
      <c r="E120" t="s">
        <v>23</v>
      </c>
    </row>
    <row r="121" spans="1:5" ht="12.6" customHeight="1" x14ac:dyDescent="0.25">
      <c r="A121" t="s">
        <v>98</v>
      </c>
      <c r="B121" t="s">
        <v>97</v>
      </c>
      <c r="C121" t="s">
        <v>64</v>
      </c>
      <c r="D121" t="s">
        <v>63</v>
      </c>
      <c r="E121" t="s">
        <v>162</v>
      </c>
    </row>
    <row r="122" spans="1:5" ht="12.6" customHeight="1" x14ac:dyDescent="0.25">
      <c r="A122" t="s">
        <v>98</v>
      </c>
      <c r="B122" t="s">
        <v>97</v>
      </c>
      <c r="C122" t="s">
        <v>62</v>
      </c>
      <c r="D122" t="s">
        <v>61</v>
      </c>
      <c r="E122" t="s">
        <v>162</v>
      </c>
    </row>
    <row r="123" spans="1:5" ht="12.6" customHeight="1" x14ac:dyDescent="0.25">
      <c r="A123" t="s">
        <v>98</v>
      </c>
      <c r="B123" t="s">
        <v>97</v>
      </c>
      <c r="C123" s="13" t="s">
        <v>194</v>
      </c>
      <c r="D123" t="s">
        <v>201</v>
      </c>
      <c r="E123" t="s">
        <v>19</v>
      </c>
    </row>
    <row r="124" spans="1:5" ht="12.6" customHeight="1" x14ac:dyDescent="0.25">
      <c r="A124" t="s">
        <v>98</v>
      </c>
      <c r="B124" t="s">
        <v>97</v>
      </c>
      <c r="C124" t="s">
        <v>84</v>
      </c>
      <c r="D124" t="s">
        <v>83</v>
      </c>
      <c r="E124" t="s">
        <v>19</v>
      </c>
    </row>
    <row r="125" spans="1:5" ht="12.6" customHeight="1" x14ac:dyDescent="0.25">
      <c r="A125" t="s">
        <v>98</v>
      </c>
      <c r="B125" t="s">
        <v>97</v>
      </c>
      <c r="C125" t="s">
        <v>82</v>
      </c>
      <c r="D125" t="s">
        <v>81</v>
      </c>
      <c r="E125" t="s">
        <v>19</v>
      </c>
    </row>
    <row r="126" spans="1:5" ht="12.6" customHeight="1" x14ac:dyDescent="0.25">
      <c r="A126" t="s">
        <v>98</v>
      </c>
      <c r="B126" t="s">
        <v>97</v>
      </c>
      <c r="C126" t="s">
        <v>78</v>
      </c>
      <c r="D126" t="s">
        <v>77</v>
      </c>
      <c r="E126" t="s">
        <v>162</v>
      </c>
    </row>
    <row r="127" spans="1:5" ht="12.6" customHeight="1" x14ac:dyDescent="0.25">
      <c r="A127" t="s">
        <v>98</v>
      </c>
      <c r="B127" t="s">
        <v>97</v>
      </c>
      <c r="C127" t="s">
        <v>50</v>
      </c>
      <c r="D127" t="s">
        <v>49</v>
      </c>
      <c r="E127" t="s">
        <v>162</v>
      </c>
    </row>
    <row r="129" spans="1:5" ht="12.6" customHeight="1" x14ac:dyDescent="0.25">
      <c r="A129" s="13" t="s">
        <v>76</v>
      </c>
      <c r="B129" t="s">
        <v>75</v>
      </c>
      <c r="C129" s="13" t="s">
        <v>169</v>
      </c>
      <c r="D129" t="s">
        <v>21</v>
      </c>
      <c r="E129" t="s">
        <v>21</v>
      </c>
    </row>
    <row r="130" spans="1:5" ht="12.6" customHeight="1" x14ac:dyDescent="0.25">
      <c r="A130" t="s">
        <v>76</v>
      </c>
      <c r="B130" t="s">
        <v>75</v>
      </c>
      <c r="C130" s="13" t="s">
        <v>96</v>
      </c>
      <c r="D130" t="s">
        <v>95</v>
      </c>
      <c r="E130" t="s">
        <v>23</v>
      </c>
    </row>
    <row r="131" spans="1:5" ht="12.6" customHeight="1" x14ac:dyDescent="0.25">
      <c r="A131" t="s">
        <v>76</v>
      </c>
      <c r="B131" t="s">
        <v>75</v>
      </c>
      <c r="C131" t="s">
        <v>90</v>
      </c>
      <c r="D131" t="s">
        <v>89</v>
      </c>
      <c r="E131" t="s">
        <v>23</v>
      </c>
    </row>
    <row r="132" spans="1:5" ht="12.6" customHeight="1" x14ac:dyDescent="0.25">
      <c r="A132" t="s">
        <v>76</v>
      </c>
      <c r="B132" t="s">
        <v>75</v>
      </c>
      <c r="C132" t="s">
        <v>146</v>
      </c>
      <c r="D132" t="s">
        <v>145</v>
      </c>
      <c r="E132" t="s">
        <v>23</v>
      </c>
    </row>
    <row r="133" spans="1:5" ht="12.6" customHeight="1" x14ac:dyDescent="0.25">
      <c r="A133" t="s">
        <v>76</v>
      </c>
      <c r="B133" t="s">
        <v>75</v>
      </c>
      <c r="C133" t="s">
        <v>88</v>
      </c>
      <c r="D133" t="s">
        <v>87</v>
      </c>
      <c r="E133" t="s">
        <v>23</v>
      </c>
    </row>
    <row r="134" spans="1:5" ht="12.6" customHeight="1" x14ac:dyDescent="0.25">
      <c r="A134" t="s">
        <v>76</v>
      </c>
      <c r="B134" t="s">
        <v>75</v>
      </c>
      <c r="C134" t="s">
        <v>144</v>
      </c>
      <c r="D134" t="s">
        <v>143</v>
      </c>
      <c r="E134" t="s">
        <v>23</v>
      </c>
    </row>
    <row r="135" spans="1:5" ht="12.6" customHeight="1" x14ac:dyDescent="0.25">
      <c r="A135" t="s">
        <v>76</v>
      </c>
      <c r="B135" t="s">
        <v>75</v>
      </c>
      <c r="C135" t="s">
        <v>64</v>
      </c>
      <c r="D135" t="s">
        <v>63</v>
      </c>
      <c r="E135" t="s">
        <v>162</v>
      </c>
    </row>
    <row r="136" spans="1:5" ht="12.6" customHeight="1" x14ac:dyDescent="0.25">
      <c r="A136" t="s">
        <v>76</v>
      </c>
      <c r="B136" t="s">
        <v>75</v>
      </c>
      <c r="C136" t="s">
        <v>142</v>
      </c>
      <c r="D136" t="s">
        <v>141</v>
      </c>
      <c r="E136" t="s">
        <v>162</v>
      </c>
    </row>
    <row r="137" spans="1:5" ht="12.6" customHeight="1" x14ac:dyDescent="0.25">
      <c r="A137" t="s">
        <v>76</v>
      </c>
      <c r="B137" t="s">
        <v>75</v>
      </c>
      <c r="C137" t="s">
        <v>62</v>
      </c>
      <c r="D137" t="s">
        <v>61</v>
      </c>
      <c r="E137" t="s">
        <v>162</v>
      </c>
    </row>
    <row r="138" spans="1:5" ht="12.6" customHeight="1" x14ac:dyDescent="0.25">
      <c r="A138" t="s">
        <v>76</v>
      </c>
      <c r="B138" t="s">
        <v>75</v>
      </c>
      <c r="C138" t="s">
        <v>140</v>
      </c>
      <c r="D138" t="s">
        <v>139</v>
      </c>
      <c r="E138" t="s">
        <v>162</v>
      </c>
    </row>
    <row r="139" spans="1:5" ht="12.6" customHeight="1" x14ac:dyDescent="0.25">
      <c r="A139" t="s">
        <v>76</v>
      </c>
      <c r="B139" t="s">
        <v>75</v>
      </c>
      <c r="C139" t="s">
        <v>152</v>
      </c>
      <c r="D139" t="s">
        <v>151</v>
      </c>
      <c r="E139" t="s">
        <v>19</v>
      </c>
    </row>
    <row r="140" spans="1:5" ht="12.6" customHeight="1" x14ac:dyDescent="0.25">
      <c r="A140" t="s">
        <v>76</v>
      </c>
      <c r="B140" t="s">
        <v>75</v>
      </c>
      <c r="C140" t="s">
        <v>84</v>
      </c>
      <c r="D140" t="s">
        <v>83</v>
      </c>
      <c r="E140" t="s">
        <v>19</v>
      </c>
    </row>
    <row r="141" spans="1:5" ht="12.6" customHeight="1" x14ac:dyDescent="0.25">
      <c r="A141" t="s">
        <v>76</v>
      </c>
      <c r="B141" t="s">
        <v>75</v>
      </c>
      <c r="C141" t="s">
        <v>138</v>
      </c>
      <c r="D141" t="s">
        <v>137</v>
      </c>
      <c r="E141" t="s">
        <v>19</v>
      </c>
    </row>
    <row r="142" spans="1:5" ht="12.6" customHeight="1" x14ac:dyDescent="0.25">
      <c r="A142" t="s">
        <v>76</v>
      </c>
      <c r="B142" t="s">
        <v>75</v>
      </c>
      <c r="C142" t="s">
        <v>82</v>
      </c>
      <c r="D142" t="s">
        <v>81</v>
      </c>
      <c r="E142" t="s">
        <v>19</v>
      </c>
    </row>
    <row r="143" spans="1:5" ht="12.6" customHeight="1" x14ac:dyDescent="0.25">
      <c r="A143" t="s">
        <v>76</v>
      </c>
      <c r="B143" t="s">
        <v>75</v>
      </c>
      <c r="C143" t="s">
        <v>136</v>
      </c>
      <c r="D143" t="s">
        <v>135</v>
      </c>
      <c r="E143" t="s">
        <v>19</v>
      </c>
    </row>
    <row r="144" spans="1:5" ht="12.6" customHeight="1" x14ac:dyDescent="0.25">
      <c r="A144" t="s">
        <v>76</v>
      </c>
      <c r="B144" t="s">
        <v>75</v>
      </c>
      <c r="C144" t="s">
        <v>78</v>
      </c>
      <c r="D144" t="s">
        <v>77</v>
      </c>
      <c r="E144" t="s">
        <v>162</v>
      </c>
    </row>
    <row r="145" spans="1:5" ht="12.6" customHeight="1" x14ac:dyDescent="0.25">
      <c r="A145" t="s">
        <v>76</v>
      </c>
      <c r="B145" t="s">
        <v>75</v>
      </c>
      <c r="C145" t="s">
        <v>134</v>
      </c>
      <c r="D145" t="s">
        <v>133</v>
      </c>
      <c r="E145" t="s">
        <v>162</v>
      </c>
    </row>
    <row r="146" spans="1:5" ht="12.6" customHeight="1" x14ac:dyDescent="0.25">
      <c r="A146" t="s">
        <v>76</v>
      </c>
      <c r="B146" t="s">
        <v>75</v>
      </c>
      <c r="C146" t="s">
        <v>50</v>
      </c>
      <c r="D146" t="s">
        <v>49</v>
      </c>
      <c r="E146" t="s">
        <v>162</v>
      </c>
    </row>
  </sheetData>
  <sortState ref="A2:G128">
    <sortCondition ref="A2:A128"/>
    <sortCondition ref="C2:C128"/>
  </sortState>
  <conditionalFormatting sqref="F2:G122 F124:G146">
    <cfRule type="containsBlanks" dxfId="1" priority="2">
      <formula>LEN(TRIM(F2))=0</formula>
    </cfRule>
  </conditionalFormatting>
  <conditionalFormatting sqref="F123:G123">
    <cfRule type="containsBlanks" dxfId="0" priority="1">
      <formula>LEN(TRIM(F123))=0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7"/>
  <sheetViews>
    <sheetView zoomScaleNormal="100" workbookViewId="0">
      <selection activeCell="N19" sqref="N19"/>
    </sheetView>
  </sheetViews>
  <sheetFormatPr defaultRowHeight="15" x14ac:dyDescent="0.25"/>
  <cols>
    <col min="2" max="2" width="10.140625" style="12" bestFit="1" customWidth="1"/>
    <col min="3" max="6" width="12.7109375" style="2" customWidth="1"/>
    <col min="7" max="7" width="15.85546875" style="2" customWidth="1"/>
    <col min="8" max="8" width="12.7109375" style="2" customWidth="1"/>
    <col min="9" max="9" width="1.7109375" customWidth="1"/>
    <col min="10" max="10" width="9.140625" style="7"/>
  </cols>
  <sheetData>
    <row r="1" spans="1:10" x14ac:dyDescent="0.25">
      <c r="A1">
        <f>'Expenditure Summary'!A1</f>
        <v>0</v>
      </c>
    </row>
    <row r="2" spans="1:10" s="17" customFormat="1" x14ac:dyDescent="0.25">
      <c r="A2" s="17" t="s">
        <v>172</v>
      </c>
      <c r="B2" s="15"/>
      <c r="C2" s="2"/>
      <c r="D2" s="2"/>
      <c r="E2" s="2"/>
      <c r="F2" s="2"/>
      <c r="G2" s="2"/>
      <c r="H2" s="2"/>
      <c r="J2" s="18"/>
    </row>
    <row r="4" spans="1:10" s="3" customFormat="1" ht="45" x14ac:dyDescent="0.25">
      <c r="B4" s="4" t="s">
        <v>8</v>
      </c>
      <c r="C4" s="5" t="s">
        <v>19</v>
      </c>
      <c r="D4" s="5" t="s">
        <v>20</v>
      </c>
      <c r="E4" s="5" t="s">
        <v>23</v>
      </c>
      <c r="F4" s="5" t="s">
        <v>162</v>
      </c>
      <c r="G4" s="5" t="s">
        <v>21</v>
      </c>
      <c r="H4" s="5" t="s">
        <v>22</v>
      </c>
      <c r="J4" s="9"/>
    </row>
    <row r="5" spans="1:10" x14ac:dyDescent="0.25">
      <c r="B5" s="12" t="s">
        <v>14</v>
      </c>
      <c r="C5" s="2">
        <f>SUMIFS('Revenue Data'!$F:$F,'Revenue Data'!$E:$E,'Revenue Summary'!C$4)</f>
        <v>0</v>
      </c>
      <c r="D5" s="2">
        <f>SUMIFS('Revenue Data'!$F:$F,'Revenue Data'!$E:$E,'Revenue Summary'!D$4)</f>
        <v>0</v>
      </c>
      <c r="E5" s="2">
        <f>SUMIFS('Revenue Data'!$F:$F,'Revenue Data'!$E:$E,'Revenue Summary'!E$4)</f>
        <v>0</v>
      </c>
      <c r="F5" s="2">
        <f>SUMIFS('Revenue Data'!$F:$F,'Revenue Data'!$E:$E,'Revenue Summary'!F$4)</f>
        <v>0</v>
      </c>
      <c r="G5" s="2">
        <f>SUMIFS('Revenue Data'!$F:$F,'Revenue Data'!$E:$E,'Revenue Summary'!G$4)</f>
        <v>0</v>
      </c>
      <c r="H5" s="2">
        <f t="shared" ref="H5:H17" si="0">SUM(C5:G5)</f>
        <v>0</v>
      </c>
      <c r="J5" s="7" t="str">
        <f>IF(ROUND(H5-'Expenditure Summary'!M10,0)=0,"","ERROR - FUNDING SOURCES DO NOT EQUAL BUDGET")</f>
        <v/>
      </c>
    </row>
    <row r="6" spans="1:10" x14ac:dyDescent="0.25">
      <c r="B6" s="12" t="s">
        <v>15</v>
      </c>
      <c r="C6" s="2">
        <f>SUMIFS('Revenue Data'!$G:$G,'Revenue Data'!$E:$E,'Revenue Summary'!C$4)</f>
        <v>0</v>
      </c>
      <c r="D6" s="2">
        <f>SUMIFS('Revenue Data'!$G:$G,'Revenue Data'!$E:$E,'Revenue Summary'!D$4)</f>
        <v>0</v>
      </c>
      <c r="E6" s="2">
        <f>SUMIFS('Revenue Data'!$G:$G,'Revenue Data'!$E:$E,'Revenue Summary'!E$4)</f>
        <v>0</v>
      </c>
      <c r="F6" s="2">
        <f>SUMIFS('Revenue Data'!$G:$G,'Revenue Data'!$E:$E,'Revenue Summary'!F$4)</f>
        <v>0</v>
      </c>
      <c r="G6" s="2">
        <f>SUMIFS('Revenue Data'!$G:$G,'Revenue Data'!$E:$E,'Revenue Summary'!G$4)</f>
        <v>0</v>
      </c>
      <c r="H6" s="2">
        <f t="shared" si="0"/>
        <v>0</v>
      </c>
      <c r="J6" s="7" t="str">
        <f>IF(ROUND(H6-'Expenditure Summary'!M11,0)=0,"","ERROR - FUNDING SOURCES DO NOT EQUAL BUDGET")</f>
        <v/>
      </c>
    </row>
    <row r="7" spans="1:10" hidden="1" x14ac:dyDescent="0.25">
      <c r="B7" s="12" t="s">
        <v>16</v>
      </c>
      <c r="C7" s="2">
        <f>SUMIFS('Revenue Data'!$H:$H,'Revenue Data'!$E:$E,'Revenue Summary'!C$4)</f>
        <v>0</v>
      </c>
      <c r="D7" s="2">
        <f>SUMIFS('Revenue Data'!$H:$H,'Revenue Data'!$E:$E,'Revenue Summary'!D$4)</f>
        <v>0</v>
      </c>
      <c r="E7" s="2">
        <f>SUMIFS('Revenue Data'!$H:$H,'Revenue Data'!$E:$E,'Revenue Summary'!E$4)</f>
        <v>0</v>
      </c>
      <c r="F7" s="2">
        <f>SUMIFS('Revenue Data'!$H:$H,'Revenue Data'!$E:$E,'Revenue Summary'!F$4)</f>
        <v>0</v>
      </c>
      <c r="G7" s="2">
        <f>SUMIFS('Revenue Data'!$H:$H,'Revenue Data'!$E:$E,'Revenue Summary'!G$4)</f>
        <v>0</v>
      </c>
      <c r="H7" s="2">
        <f t="shared" si="0"/>
        <v>0</v>
      </c>
      <c r="J7" s="7" t="str">
        <f>IF(ROUND(H7-'Expenditure Summary'!M12,0)=0,"","ERROR - FUNDING SOURCES DO NOT EQUAL BUDGET")</f>
        <v/>
      </c>
    </row>
    <row r="8" spans="1:10" hidden="1" x14ac:dyDescent="0.25">
      <c r="B8" s="12" t="s">
        <v>17</v>
      </c>
      <c r="C8" s="2">
        <f>SUMIFS('Revenue Data'!$I:$I,'Revenue Data'!$E:$E,'Revenue Summary'!C$4)</f>
        <v>0</v>
      </c>
      <c r="D8" s="2">
        <f>SUMIFS('Revenue Data'!$I:$I,'Revenue Data'!$E:$E,'Revenue Summary'!D$4)</f>
        <v>0</v>
      </c>
      <c r="E8" s="2">
        <f>SUMIFS('Revenue Data'!$I:$I,'Revenue Data'!$E:$E,'Revenue Summary'!E$4)</f>
        <v>0</v>
      </c>
      <c r="F8" s="2">
        <f>SUMIFS('Revenue Data'!$I:$I,'Revenue Data'!$E:$E,'Revenue Summary'!F$4)</f>
        <v>0</v>
      </c>
      <c r="G8" s="2">
        <f>SUMIFS('Revenue Data'!$I:$I,'Revenue Data'!$E:$E,'Revenue Summary'!G$4)</f>
        <v>0</v>
      </c>
      <c r="H8" s="2">
        <f t="shared" si="0"/>
        <v>0</v>
      </c>
      <c r="J8" s="7" t="str">
        <f>IF(ROUND(H8-'Expenditure Summary'!M13,0)=0,"","ERROR - FUNDING SOURCES DO NOT EQUAL BUDGET")</f>
        <v/>
      </c>
    </row>
    <row r="9" spans="1:10" hidden="1" x14ac:dyDescent="0.25">
      <c r="B9" s="12" t="s">
        <v>18</v>
      </c>
      <c r="C9" s="2">
        <f>SUMIFS('Revenue Data'!$J:$J,'Revenue Data'!$E:$E,'Revenue Summary'!C$4)</f>
        <v>0</v>
      </c>
      <c r="D9" s="2">
        <f>SUMIFS('Revenue Data'!$J:$J,'Revenue Data'!$E:$E,'Revenue Summary'!D$4)</f>
        <v>0</v>
      </c>
      <c r="E9" s="2">
        <f>SUMIFS('Revenue Data'!$J:$J,'Revenue Data'!$E:$E,'Revenue Summary'!E$4)</f>
        <v>0</v>
      </c>
      <c r="F9" s="2">
        <f>SUMIFS('Revenue Data'!$J:$J,'Revenue Data'!$E:$E,'Revenue Summary'!F$4)</f>
        <v>0</v>
      </c>
      <c r="G9" s="2">
        <f>SUMIFS('Revenue Data'!$J:$J,'Revenue Data'!$E:$E,'Revenue Summary'!G$4)</f>
        <v>0</v>
      </c>
      <c r="H9" s="2">
        <f t="shared" si="0"/>
        <v>0</v>
      </c>
      <c r="J9" s="7" t="str">
        <f>IF(ROUND(H9-'Expenditure Summary'!M14,0)=0,"","ERROR - FUNDING SOURCES DO NOT EQUAL BUDGET")</f>
        <v/>
      </c>
    </row>
    <row r="10" spans="1:10" hidden="1" x14ac:dyDescent="0.25">
      <c r="B10" s="12" t="s">
        <v>24</v>
      </c>
      <c r="C10" s="2">
        <f>SUMIFS('Revenue Data'!$K:$K,'Revenue Data'!$E:$E,'Revenue Summary'!C$4)</f>
        <v>0</v>
      </c>
      <c r="D10" s="2">
        <f>SUMIFS('Revenue Data'!$K:$K,'Revenue Data'!$E:$E,'Revenue Summary'!D$4)</f>
        <v>0</v>
      </c>
      <c r="E10" s="2">
        <f>SUMIFS('Revenue Data'!$K:$K,'Revenue Data'!$E:$E,'Revenue Summary'!E$4)</f>
        <v>0</v>
      </c>
      <c r="F10" s="2">
        <f>SUMIFS('Revenue Data'!$K:$K,'Revenue Data'!$E:$E,'Revenue Summary'!F$4)</f>
        <v>0</v>
      </c>
      <c r="G10" s="2">
        <f>SUMIFS('Revenue Data'!$K:$K,'Revenue Data'!$E:$E,'Revenue Summary'!G$4)</f>
        <v>0</v>
      </c>
      <c r="H10" s="2">
        <f t="shared" si="0"/>
        <v>0</v>
      </c>
      <c r="J10" s="7" t="str">
        <f>IF(ROUND(H10-'Expenditure Summary'!M15,0)=0,"","ERROR - FUNDING SOURCES DO NOT EQUAL BUDGET")</f>
        <v/>
      </c>
    </row>
    <row r="11" spans="1:10" hidden="1" x14ac:dyDescent="0.25">
      <c r="B11" s="12" t="s">
        <v>25</v>
      </c>
      <c r="C11" s="2">
        <f>SUMIFS('Revenue Data'!$L:$L,'Revenue Data'!$E:$E,'Revenue Summary'!C$4)</f>
        <v>0</v>
      </c>
      <c r="D11" s="2">
        <f>SUMIFS('Revenue Data'!$L:$L,'Revenue Data'!$E:$E,'Revenue Summary'!D$4)</f>
        <v>0</v>
      </c>
      <c r="E11" s="2">
        <f>SUMIFS('Revenue Data'!$L:$L,'Revenue Data'!$E:$E,'Revenue Summary'!E$4)</f>
        <v>0</v>
      </c>
      <c r="F11" s="2">
        <f>SUMIFS('Revenue Data'!$L:$L,'Revenue Data'!$E:$E,'Revenue Summary'!F$4)</f>
        <v>0</v>
      </c>
      <c r="G11" s="2">
        <f>SUMIFS('Revenue Data'!$L:$L,'Revenue Data'!$E:$E,'Revenue Summary'!G$4)</f>
        <v>0</v>
      </c>
      <c r="H11" s="2">
        <f t="shared" si="0"/>
        <v>0</v>
      </c>
      <c r="J11" s="7" t="str">
        <f>IF(ROUND(H11-'Expenditure Summary'!M16,0)=0,"","ERROR - FUNDING SOURCES DO NOT EQUAL BUDGET")</f>
        <v/>
      </c>
    </row>
    <row r="12" spans="1:10" hidden="1" x14ac:dyDescent="0.25">
      <c r="B12" s="12" t="s">
        <v>26</v>
      </c>
      <c r="C12" s="2">
        <f>SUMIFS('Revenue Data'!$M:$M,'Revenue Data'!$E:$E,'Revenue Summary'!C$4)</f>
        <v>0</v>
      </c>
      <c r="D12" s="2">
        <f>SUMIFS('Revenue Data'!$M:$M,'Revenue Data'!$E:$E,'Revenue Summary'!D$4)</f>
        <v>0</v>
      </c>
      <c r="E12" s="2">
        <f>SUMIFS('Revenue Data'!$M:$M,'Revenue Data'!$E:$E,'Revenue Summary'!E$4)</f>
        <v>0</v>
      </c>
      <c r="F12" s="2">
        <f>SUMIFS('Revenue Data'!$M:$M,'Revenue Data'!$E:$E,'Revenue Summary'!F$4)</f>
        <v>0</v>
      </c>
      <c r="G12" s="2">
        <f>SUMIFS('Revenue Data'!$M:$M,'Revenue Data'!$E:$E,'Revenue Summary'!G$4)</f>
        <v>0</v>
      </c>
      <c r="H12" s="2">
        <f t="shared" si="0"/>
        <v>0</v>
      </c>
      <c r="J12" s="7" t="str">
        <f>IF(ROUND(H12-'Expenditure Summary'!M17,0)=0,"","ERROR - FUNDING SOURCES DO NOT EQUAL BUDGET")</f>
        <v/>
      </c>
    </row>
    <row r="13" spans="1:10" hidden="1" x14ac:dyDescent="0.25">
      <c r="B13" s="12" t="s">
        <v>27</v>
      </c>
      <c r="C13" s="2">
        <f>SUMIFS('Revenue Data'!$N:$N,'Revenue Data'!$E:$E,'Revenue Summary'!C$4)</f>
        <v>0</v>
      </c>
      <c r="D13" s="2">
        <f>SUMIFS('Revenue Data'!$N:$N,'Revenue Data'!$E:$E,'Revenue Summary'!D$4)</f>
        <v>0</v>
      </c>
      <c r="E13" s="2">
        <f>SUMIFS('Revenue Data'!$N:$N,'Revenue Data'!$E:$E,'Revenue Summary'!E$4)</f>
        <v>0</v>
      </c>
      <c r="F13" s="2">
        <f>SUMIFS('Revenue Data'!$N:$N,'Revenue Data'!$E:$E,'Revenue Summary'!F$4)</f>
        <v>0</v>
      </c>
      <c r="G13" s="2">
        <f>SUMIFS('Revenue Data'!$N:$N,'Revenue Data'!$E:$E,'Revenue Summary'!G$4)</f>
        <v>0</v>
      </c>
      <c r="H13" s="2">
        <f t="shared" si="0"/>
        <v>0</v>
      </c>
      <c r="J13" s="7" t="str">
        <f>IF(ROUND(H13-'Expenditure Summary'!M18,0)=0,"","ERROR - FUNDING SOURCES DO NOT EQUAL BUDGET")</f>
        <v/>
      </c>
    </row>
    <row r="14" spans="1:10" hidden="1" x14ac:dyDescent="0.25">
      <c r="B14" s="12" t="s">
        <v>28</v>
      </c>
      <c r="C14" s="2">
        <f>SUMIFS('Revenue Data'!$O:$O,'Revenue Data'!$E:$E,'Revenue Summary'!C$4)</f>
        <v>0</v>
      </c>
      <c r="D14" s="2">
        <f>SUMIFS('Revenue Data'!$O:$O,'Revenue Data'!$E:$E,'Revenue Summary'!D$4)</f>
        <v>0</v>
      </c>
      <c r="E14" s="2">
        <f>SUMIFS('Revenue Data'!$O:$O,'Revenue Data'!$E:$E,'Revenue Summary'!E$4)</f>
        <v>0</v>
      </c>
      <c r="F14" s="2">
        <f>SUMIFS('Revenue Data'!$O:$O,'Revenue Data'!$E:$E,'Revenue Summary'!F$4)</f>
        <v>0</v>
      </c>
      <c r="G14" s="2">
        <f>SUMIFS('Revenue Data'!$O:$O,'Revenue Data'!$E:$E,'Revenue Summary'!G$4)</f>
        <v>0</v>
      </c>
      <c r="H14" s="2">
        <f t="shared" si="0"/>
        <v>0</v>
      </c>
      <c r="J14" s="7" t="str">
        <f>IF(ROUND(H14-'Expenditure Summary'!M19,0)=0,"","ERROR - FUNDING SOURCES DO NOT EQUAL BUDGET")</f>
        <v/>
      </c>
    </row>
    <row r="15" spans="1:10" hidden="1" x14ac:dyDescent="0.25">
      <c r="B15" s="12" t="s">
        <v>29</v>
      </c>
      <c r="C15" s="2">
        <f>SUMIFS('Revenue Data'!$P:$P,'Revenue Data'!$E:$E,'Revenue Summary'!C$4)</f>
        <v>0</v>
      </c>
      <c r="D15" s="2">
        <f>SUMIFS('Revenue Data'!$P:$P,'Revenue Data'!$E:$E,'Revenue Summary'!D$4)</f>
        <v>0</v>
      </c>
      <c r="E15" s="2">
        <f>SUMIFS('Revenue Data'!$P:$P,'Revenue Data'!$E:$E,'Revenue Summary'!E$4)</f>
        <v>0</v>
      </c>
      <c r="F15" s="2">
        <f>SUMIFS('Revenue Data'!$P:$P,'Revenue Data'!$E:$E,'Revenue Summary'!F$4)</f>
        <v>0</v>
      </c>
      <c r="G15" s="2">
        <f>SUMIFS('Revenue Data'!$P:$P,'Revenue Data'!$E:$E,'Revenue Summary'!G$4)</f>
        <v>0</v>
      </c>
      <c r="H15" s="2">
        <f t="shared" si="0"/>
        <v>0</v>
      </c>
      <c r="J15" s="7" t="str">
        <f>IF(ROUND(H15-'Expenditure Summary'!M20,0)=0,"","ERROR - FUNDING SOURCES DO NOT EQUAL BUDGET")</f>
        <v/>
      </c>
    </row>
    <row r="16" spans="1:10" hidden="1" x14ac:dyDescent="0.25">
      <c r="B16" s="12" t="s">
        <v>30</v>
      </c>
      <c r="C16" s="2">
        <f>SUMIFS('Revenue Data'!$Q:$Q,'Revenue Data'!$E:$E,'Revenue Summary'!C$4)</f>
        <v>0</v>
      </c>
      <c r="D16" s="2">
        <f>SUMIFS('Revenue Data'!$Q:$Q,'Revenue Data'!$E:$E,'Revenue Summary'!D$4)</f>
        <v>0</v>
      </c>
      <c r="E16" s="2">
        <f>SUMIFS('Revenue Data'!$Q:$Q,'Revenue Data'!$E:$E,'Revenue Summary'!E$4)</f>
        <v>0</v>
      </c>
      <c r="F16" s="2">
        <f>SUMIFS('Revenue Data'!$Q:$Q,'Revenue Data'!$E:$E,'Revenue Summary'!F$4)</f>
        <v>0</v>
      </c>
      <c r="G16" s="2">
        <f>SUMIFS('Revenue Data'!$Q:$Q,'Revenue Data'!$E:$E,'Revenue Summary'!G$4)</f>
        <v>0</v>
      </c>
      <c r="H16" s="2">
        <f t="shared" si="0"/>
        <v>0</v>
      </c>
      <c r="J16" s="7" t="str">
        <f>IF(ROUND(H16-'Expenditure Summary'!M21,0)=0,"","ERROR - FUNDING SOURCES DO NOT EQUAL BUDGET")</f>
        <v/>
      </c>
    </row>
    <row r="17" spans="2:10" hidden="1" x14ac:dyDescent="0.25">
      <c r="B17" s="12" t="s">
        <v>31</v>
      </c>
      <c r="C17" s="2">
        <f>SUMIFS('Revenue Data'!$R:$R,'Revenue Data'!$E:$E,'Revenue Summary'!C$4)</f>
        <v>0</v>
      </c>
      <c r="D17" s="2">
        <f>SUMIFS('Revenue Data'!$R:$R,'Revenue Data'!$E:$E,'Revenue Summary'!D$4)</f>
        <v>0</v>
      </c>
      <c r="E17" s="2">
        <f>SUMIFS('Revenue Data'!$R:$R,'Revenue Data'!$E:$E,'Revenue Summary'!E$4)</f>
        <v>0</v>
      </c>
      <c r="F17" s="2">
        <f>SUMIFS('Revenue Data'!$R:$R,'Revenue Data'!$E:$E,'Revenue Summary'!F$4)</f>
        <v>0</v>
      </c>
      <c r="G17" s="2">
        <f>SUMIFS('Revenue Data'!$R:$R,'Revenue Data'!$E:$E,'Revenue Summary'!G$4)</f>
        <v>0</v>
      </c>
      <c r="H17" s="2">
        <f t="shared" si="0"/>
        <v>0</v>
      </c>
      <c r="J17" s="7" t="str">
        <f>IF(ROUND(H17-'Expenditure Summary'!M22,0)=0,"","ERROR - FUNDING SOURCES DO NOT EQUAL BUDGET")</f>
        <v/>
      </c>
    </row>
  </sheetData>
  <pageMargins left="0.7" right="0.7" top="0.75" bottom="0.75" header="0.3" footer="0.3"/>
  <pageSetup scale="9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Enrollment Projections - 2020</vt:lpstr>
      <vt:lpstr>Taxable Values</vt:lpstr>
      <vt:lpstr>Levied Dollars</vt:lpstr>
      <vt:lpstr>Levied Mills</vt:lpstr>
      <vt:lpstr>Expenditure Summary</vt:lpstr>
      <vt:lpstr>Revenue Data</vt:lpstr>
      <vt:lpstr>Revenue Summary</vt:lpstr>
      <vt:lpstr>'Enrollment Projections - 2020'!Print_Area</vt:lpstr>
      <vt:lpstr>'Revenue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Waterman</dc:creator>
  <cp:lastModifiedBy>Denise</cp:lastModifiedBy>
  <cp:lastPrinted>2020-01-02T19:04:00Z</cp:lastPrinted>
  <dcterms:created xsi:type="dcterms:W3CDTF">2019-09-10T00:20:23Z</dcterms:created>
  <dcterms:modified xsi:type="dcterms:W3CDTF">2020-02-14T20:23:07Z</dcterms:modified>
</cp:coreProperties>
</file>