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857"/>
  </bookViews>
  <sheets>
    <sheet name="FY19 Budget Recap" sheetId="20" r:id="rId1"/>
    <sheet name="General" sheetId="29" r:id="rId2"/>
    <sheet name="Transportation" sheetId="28" r:id="rId3"/>
    <sheet name="Bus Depreciation" sheetId="27" r:id="rId4"/>
    <sheet name="Tuition" sheetId="26" r:id="rId5"/>
    <sheet name="Retirement" sheetId="25" r:id="rId6"/>
    <sheet name="Adult Ed" sheetId="33" r:id="rId7"/>
    <sheet name="Technology" sheetId="30" r:id="rId8"/>
    <sheet name="Flexibility" sheetId="31" r:id="rId9"/>
    <sheet name="Debt Service" sheetId="34" r:id="rId10"/>
    <sheet name="Building Reserve" sheetId="21" r:id="rId11"/>
    <sheet name="History of Taxes Collected" sheetId="3" r:id="rId12"/>
  </sheets>
  <definedNames>
    <definedName name="_xlnm.Print_Area" localSheetId="11">'History of Taxes Collected'!$A$1:$I$52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3" l="1"/>
  <c r="I19" i="3"/>
  <c r="I18" i="3"/>
  <c r="I17" i="3"/>
  <c r="I16" i="3"/>
  <c r="I15" i="3"/>
  <c r="I14" i="3"/>
  <c r="I13" i="3"/>
  <c r="I12" i="3"/>
  <c r="C7" i="3"/>
  <c r="D6" i="21"/>
  <c r="K43" i="21"/>
  <c r="E41" i="21"/>
  <c r="E39" i="21"/>
  <c r="E36" i="21"/>
  <c r="E34" i="21"/>
  <c r="E31" i="21"/>
  <c r="G42" i="34"/>
  <c r="E42" i="34"/>
  <c r="E37" i="34"/>
  <c r="E32" i="34"/>
  <c r="I25" i="34"/>
  <c r="E23" i="34"/>
  <c r="E27" i="34" s="1"/>
  <c r="E35" i="34" s="1"/>
  <c r="F35" i="34" s="1"/>
  <c r="I21" i="34"/>
  <c r="I20" i="34"/>
  <c r="I19" i="34"/>
  <c r="I18" i="34"/>
  <c r="I17" i="34"/>
  <c r="I16" i="34"/>
  <c r="I15" i="34"/>
  <c r="I14" i="34"/>
  <c r="I13" i="34"/>
  <c r="G10" i="34"/>
  <c r="I10" i="34" s="1"/>
  <c r="D6" i="34"/>
  <c r="G42" i="33"/>
  <c r="E42" i="33"/>
  <c r="E37" i="33"/>
  <c r="E32" i="33"/>
  <c r="E27" i="33"/>
  <c r="E35" i="33" s="1"/>
  <c r="I25" i="33"/>
  <c r="E23" i="33"/>
  <c r="I21" i="33"/>
  <c r="I20" i="33"/>
  <c r="I19" i="33"/>
  <c r="I18" i="33"/>
  <c r="I17" i="33"/>
  <c r="I16" i="33"/>
  <c r="I15" i="33"/>
  <c r="I14" i="33"/>
  <c r="I13" i="33"/>
  <c r="G10" i="33"/>
  <c r="D6" i="33"/>
  <c r="E41" i="31"/>
  <c r="E36" i="31"/>
  <c r="E31" i="31"/>
  <c r="I24" i="31"/>
  <c r="E22" i="31"/>
  <c r="E26" i="31" s="1"/>
  <c r="E34" i="31" s="1"/>
  <c r="E35" i="31" s="1"/>
  <c r="E39" i="31" s="1"/>
  <c r="E40" i="31" s="1"/>
  <c r="G43" i="31" s="1"/>
  <c r="I20" i="31"/>
  <c r="I19" i="31"/>
  <c r="I18" i="31"/>
  <c r="I17" i="31"/>
  <c r="I16" i="31"/>
  <c r="I15" i="31"/>
  <c r="I14" i="31"/>
  <c r="I13" i="31"/>
  <c r="G10" i="31"/>
  <c r="D6" i="31"/>
  <c r="D6" i="28"/>
  <c r="D6" i="27"/>
  <c r="D6" i="26"/>
  <c r="D6" i="25"/>
  <c r="D6" i="30"/>
  <c r="E41" i="30"/>
  <c r="E36" i="30"/>
  <c r="E31" i="30"/>
  <c r="I24" i="30"/>
  <c r="E22" i="30"/>
  <c r="E26" i="30" s="1"/>
  <c r="E34" i="30" s="1"/>
  <c r="I20" i="30"/>
  <c r="I19" i="30"/>
  <c r="I18" i="30"/>
  <c r="I17" i="30"/>
  <c r="I16" i="30"/>
  <c r="I15" i="30"/>
  <c r="I14" i="30"/>
  <c r="I13" i="30"/>
  <c r="G10" i="30"/>
  <c r="D6" i="29"/>
  <c r="G20" i="29"/>
  <c r="I20" i="29" s="1"/>
  <c r="G18" i="29"/>
  <c r="G17" i="29"/>
  <c r="I17" i="29" s="1"/>
  <c r="G16" i="29"/>
  <c r="G15" i="29"/>
  <c r="G14" i="29"/>
  <c r="G13" i="29"/>
  <c r="I18" i="29"/>
  <c r="I19" i="29"/>
  <c r="I21" i="29"/>
  <c r="I22" i="29"/>
  <c r="I23" i="29"/>
  <c r="G44" i="29"/>
  <c r="E44" i="29"/>
  <c r="E39" i="29"/>
  <c r="E34" i="29"/>
  <c r="I27" i="29"/>
  <c r="E25" i="29"/>
  <c r="E29" i="29" s="1"/>
  <c r="E37" i="29" s="1"/>
  <c r="I16" i="29"/>
  <c r="I15" i="29"/>
  <c r="I14" i="29"/>
  <c r="I13" i="29"/>
  <c r="G10" i="29"/>
  <c r="I10" i="29" s="1"/>
  <c r="G42" i="28"/>
  <c r="E42" i="28"/>
  <c r="E37" i="28"/>
  <c r="E32" i="28"/>
  <c r="I25" i="28"/>
  <c r="E23" i="28"/>
  <c r="E27" i="28" s="1"/>
  <c r="E35" i="28" s="1"/>
  <c r="I21" i="28"/>
  <c r="I20" i="28"/>
  <c r="I19" i="28"/>
  <c r="I18" i="28"/>
  <c r="I17" i="28"/>
  <c r="I16" i="28"/>
  <c r="I15" i="28"/>
  <c r="I14" i="28"/>
  <c r="I13" i="28"/>
  <c r="G10" i="28"/>
  <c r="E41" i="27"/>
  <c r="E36" i="27"/>
  <c r="E31" i="27"/>
  <c r="I24" i="27"/>
  <c r="E22" i="27"/>
  <c r="E26" i="27" s="1"/>
  <c r="E34" i="27" s="1"/>
  <c r="I20" i="27"/>
  <c r="I19" i="27"/>
  <c r="I18" i="27"/>
  <c r="I17" i="27"/>
  <c r="I16" i="27"/>
  <c r="I15" i="27"/>
  <c r="I14" i="27"/>
  <c r="I13" i="27"/>
  <c r="G10" i="27"/>
  <c r="G41" i="26"/>
  <c r="E41" i="26"/>
  <c r="E36" i="26"/>
  <c r="E31" i="26"/>
  <c r="I24" i="26"/>
  <c r="E22" i="26"/>
  <c r="E26" i="26" s="1"/>
  <c r="E34" i="26" s="1"/>
  <c r="I20" i="26"/>
  <c r="I19" i="26"/>
  <c r="I18" i="26"/>
  <c r="I17" i="26"/>
  <c r="I16" i="26"/>
  <c r="I15" i="26"/>
  <c r="I14" i="26"/>
  <c r="I13" i="26"/>
  <c r="G10" i="26"/>
  <c r="I10" i="26" s="1"/>
  <c r="I24" i="25"/>
  <c r="G41" i="25"/>
  <c r="E41" i="25"/>
  <c r="E36" i="25"/>
  <c r="E31" i="25"/>
  <c r="E22" i="25"/>
  <c r="E26" i="25" s="1"/>
  <c r="E34" i="25" s="1"/>
  <c r="F34" i="25" s="1"/>
  <c r="G22" i="25"/>
  <c r="I21" i="25"/>
  <c r="I20" i="25"/>
  <c r="I19" i="25"/>
  <c r="I18" i="25"/>
  <c r="I17" i="25"/>
  <c r="I16" i="25"/>
  <c r="I15" i="25"/>
  <c r="I14" i="25"/>
  <c r="I13" i="25"/>
  <c r="G10" i="25"/>
  <c r="E35" i="21" l="1"/>
  <c r="E40" i="21" s="1"/>
  <c r="E36" i="34"/>
  <c r="E40" i="34" s="1"/>
  <c r="E41" i="34" s="1"/>
  <c r="F35" i="33"/>
  <c r="E36" i="33"/>
  <c r="E40" i="33" s="1"/>
  <c r="E41" i="33" s="1"/>
  <c r="I10" i="33"/>
  <c r="I10" i="31"/>
  <c r="E35" i="30"/>
  <c r="E39" i="30" s="1"/>
  <c r="E40" i="30" s="1"/>
  <c r="G43" i="30" s="1"/>
  <c r="I10" i="30"/>
  <c r="F37" i="29"/>
  <c r="E38" i="29"/>
  <c r="E42" i="29" s="1"/>
  <c r="E43" i="29" s="1"/>
  <c r="F35" i="28"/>
  <c r="E36" i="28"/>
  <c r="E40" i="28" s="1"/>
  <c r="E41" i="28" s="1"/>
  <c r="I10" i="28"/>
  <c r="E35" i="27"/>
  <c r="E39" i="27" s="1"/>
  <c r="E40" i="27" s="1"/>
  <c r="I10" i="27"/>
  <c r="E35" i="26"/>
  <c r="E39" i="26" s="1"/>
  <c r="E40" i="26" s="1"/>
  <c r="I22" i="25"/>
  <c r="G26" i="25"/>
  <c r="G34" i="25" s="1"/>
  <c r="H34" i="25" s="1"/>
  <c r="E35" i="25"/>
  <c r="E39" i="25" s="1"/>
  <c r="E40" i="25" s="1"/>
  <c r="I10" i="25"/>
  <c r="K25" i="21"/>
  <c r="G43" i="27" l="1"/>
  <c r="G36" i="25"/>
  <c r="G35" i="25" s="1"/>
  <c r="G39" i="25" s="1"/>
  <c r="G40" i="25" s="1"/>
  <c r="G43" i="25" s="1"/>
  <c r="I26" i="25"/>
  <c r="E25" i="21"/>
  <c r="M11" i="21"/>
  <c r="N11" i="21"/>
  <c r="O11" i="21"/>
  <c r="L11" i="21"/>
  <c r="R25" i="21" l="1"/>
  <c r="S25" i="21"/>
  <c r="T25" i="21"/>
  <c r="U25" i="21"/>
  <c r="F23" i="21"/>
  <c r="F27" i="21" s="1"/>
  <c r="G23" i="21"/>
  <c r="G27" i="21" s="1"/>
  <c r="H23" i="21"/>
  <c r="H27" i="21" s="1"/>
  <c r="I23" i="21"/>
  <c r="R14" i="21"/>
  <c r="S14" i="21"/>
  <c r="T14" i="21"/>
  <c r="U14" i="21"/>
  <c r="R15" i="21"/>
  <c r="S15" i="21"/>
  <c r="T15" i="21"/>
  <c r="U15" i="21"/>
  <c r="R16" i="21"/>
  <c r="S16" i="21"/>
  <c r="T16" i="21"/>
  <c r="U16" i="21"/>
  <c r="R17" i="21"/>
  <c r="S17" i="21"/>
  <c r="T17" i="21"/>
  <c r="U17" i="21"/>
  <c r="R18" i="21"/>
  <c r="S18" i="21"/>
  <c r="T18" i="21"/>
  <c r="U18" i="21"/>
  <c r="R19" i="21"/>
  <c r="S19" i="21"/>
  <c r="T19" i="21"/>
  <c r="U19" i="21"/>
  <c r="R20" i="21"/>
  <c r="S20" i="21"/>
  <c r="T20" i="21"/>
  <c r="U20" i="21"/>
  <c r="R21" i="21"/>
  <c r="S21" i="21"/>
  <c r="T21" i="21"/>
  <c r="U21" i="21"/>
  <c r="I27" i="21"/>
  <c r="K14" i="21"/>
  <c r="K15" i="21"/>
  <c r="Q15" i="21" s="1"/>
  <c r="K16" i="21"/>
  <c r="K17" i="21"/>
  <c r="K18" i="21"/>
  <c r="K19" i="21"/>
  <c r="K20" i="21"/>
  <c r="K21" i="21"/>
  <c r="Q21" i="21" s="1"/>
  <c r="K11" i="21"/>
  <c r="E15" i="21"/>
  <c r="E16" i="21"/>
  <c r="E17" i="21"/>
  <c r="E18" i="21"/>
  <c r="E19" i="21"/>
  <c r="E20" i="21"/>
  <c r="E21" i="21"/>
  <c r="E22" i="21"/>
  <c r="E14" i="21"/>
  <c r="E11" i="21"/>
  <c r="Q20" i="21" l="1"/>
  <c r="Q19" i="21"/>
  <c r="Q17" i="21"/>
  <c r="Q18" i="21"/>
  <c r="E23" i="21"/>
  <c r="Q14" i="21"/>
  <c r="Q16" i="21"/>
  <c r="Q11" i="21"/>
  <c r="E27" i="21" l="1"/>
  <c r="L16" i="20"/>
  <c r="M16" i="20"/>
  <c r="N17" i="20"/>
  <c r="N10" i="20"/>
  <c r="N11" i="20"/>
  <c r="E12" i="20"/>
  <c r="F12" i="20"/>
  <c r="G12" i="20"/>
  <c r="H12" i="20"/>
  <c r="I12" i="20"/>
  <c r="J12" i="20"/>
  <c r="K12" i="20"/>
  <c r="L12" i="20"/>
  <c r="M12" i="20"/>
  <c r="E16" i="20"/>
  <c r="E18" i="20" s="1"/>
  <c r="F16" i="20"/>
  <c r="F18" i="20" s="1"/>
  <c r="G16" i="20"/>
  <c r="G18" i="20" s="1"/>
  <c r="H16" i="20"/>
  <c r="H18" i="20" s="1"/>
  <c r="I16" i="20"/>
  <c r="I18" i="20" s="1"/>
  <c r="J16" i="20"/>
  <c r="J18" i="20" s="1"/>
  <c r="K16" i="20"/>
  <c r="K18" i="20" s="1"/>
  <c r="M18" i="20"/>
  <c r="D16" i="20"/>
  <c r="D18" i="20" s="1"/>
  <c r="D12" i="20"/>
  <c r="L18" i="20" l="1"/>
  <c r="N18" i="20"/>
  <c r="N16" i="20"/>
  <c r="N12" i="20"/>
  <c r="D33" i="3"/>
  <c r="E33" i="3"/>
  <c r="F33" i="3"/>
  <c r="G33" i="3"/>
  <c r="H33" i="3"/>
  <c r="E21" i="3"/>
  <c r="F21" i="3"/>
  <c r="G21" i="3"/>
  <c r="H21" i="3"/>
  <c r="D21" i="3"/>
  <c r="G35" i="3" l="1"/>
  <c r="H35" i="3"/>
  <c r="F35" i="3"/>
  <c r="E35" i="3"/>
  <c r="D35" i="3"/>
  <c r="I35" i="3" s="1"/>
  <c r="I30" i="3" l="1"/>
  <c r="I29" i="3"/>
  <c r="G21" i="31"/>
  <c r="G22" i="28"/>
  <c r="G21" i="26"/>
  <c r="G22" i="34"/>
  <c r="G21" i="30"/>
  <c r="G22" i="33"/>
  <c r="G21" i="27"/>
  <c r="G24" i="29"/>
  <c r="I26" i="3"/>
  <c r="O22" i="21"/>
  <c r="M22" i="21"/>
  <c r="N22" i="21"/>
  <c r="L22" i="21"/>
  <c r="I25" i="3"/>
  <c r="I28" i="3"/>
  <c r="I31" i="3"/>
  <c r="I27" i="3"/>
  <c r="I32" i="3"/>
  <c r="G22" i="26" l="1"/>
  <c r="I21" i="26"/>
  <c r="G23" i="28"/>
  <c r="I22" i="28"/>
  <c r="I21" i="31"/>
  <c r="G22" i="31"/>
  <c r="G25" i="29"/>
  <c r="I24" i="29"/>
  <c r="G22" i="27"/>
  <c r="I21" i="27"/>
  <c r="G23" i="33"/>
  <c r="I22" i="33"/>
  <c r="G22" i="30"/>
  <c r="I21" i="30"/>
  <c r="G23" i="34"/>
  <c r="I22" i="34"/>
  <c r="M23" i="21"/>
  <c r="S22" i="21"/>
  <c r="S23" i="21" s="1"/>
  <c r="S27" i="21" s="1"/>
  <c r="U22" i="21"/>
  <c r="U23" i="21" s="1"/>
  <c r="U27" i="21" s="1"/>
  <c r="O23" i="21"/>
  <c r="R22" i="21"/>
  <c r="R23" i="21" s="1"/>
  <c r="R27" i="21" s="1"/>
  <c r="K22" i="21"/>
  <c r="L23" i="21"/>
  <c r="T22" i="21"/>
  <c r="T23" i="21" s="1"/>
  <c r="T27" i="21" s="1"/>
  <c r="N23" i="21"/>
  <c r="G27" i="28" l="1"/>
  <c r="I23" i="28"/>
  <c r="I27" i="28" s="1"/>
  <c r="I22" i="27"/>
  <c r="I26" i="27" s="1"/>
  <c r="G26" i="27"/>
  <c r="G36" i="27" s="1"/>
  <c r="G35" i="27" s="1"/>
  <c r="G39" i="27" s="1"/>
  <c r="G41" i="27" s="1"/>
  <c r="I22" i="26"/>
  <c r="I26" i="26" s="1"/>
  <c r="G26" i="26"/>
  <c r="G36" i="26" s="1"/>
  <c r="G35" i="26" s="1"/>
  <c r="G39" i="26" s="1"/>
  <c r="G40" i="26" s="1"/>
  <c r="G43" i="26" s="1"/>
  <c r="I23" i="33"/>
  <c r="I27" i="33" s="1"/>
  <c r="G27" i="33"/>
  <c r="G27" i="34"/>
  <c r="I23" i="34"/>
  <c r="I27" i="34" s="1"/>
  <c r="G29" i="29"/>
  <c r="I25" i="29"/>
  <c r="I29" i="29" s="1"/>
  <c r="I22" i="31"/>
  <c r="I26" i="31" s="1"/>
  <c r="G26" i="31"/>
  <c r="G36" i="31" s="1"/>
  <c r="G35" i="31" s="1"/>
  <c r="G39" i="31" s="1"/>
  <c r="G41" i="31" s="1"/>
  <c r="G31" i="31" s="1"/>
  <c r="G26" i="30"/>
  <c r="G36" i="30" s="1"/>
  <c r="G35" i="30" s="1"/>
  <c r="G39" i="30" s="1"/>
  <c r="G41" i="30" s="1"/>
  <c r="G31" i="30" s="1"/>
  <c r="I22" i="30"/>
  <c r="I26" i="30" s="1"/>
  <c r="Q22" i="21"/>
  <c r="Q23" i="21" s="1"/>
  <c r="K23" i="21"/>
  <c r="I21" i="3"/>
  <c r="I24" i="3"/>
  <c r="I33" i="3" s="1"/>
  <c r="G37" i="29" l="1"/>
  <c r="H37" i="29" s="1"/>
  <c r="G39" i="29"/>
  <c r="G35" i="34"/>
  <c r="H35" i="34" s="1"/>
  <c r="G37" i="34"/>
  <c r="G35" i="28"/>
  <c r="H35" i="28" s="1"/>
  <c r="G37" i="28"/>
  <c r="G35" i="33"/>
  <c r="H35" i="33" s="1"/>
  <c r="G37" i="33"/>
  <c r="L27" i="21"/>
  <c r="M27" i="21"/>
  <c r="N27" i="21"/>
  <c r="K27" i="21"/>
  <c r="K36" i="21" s="1"/>
  <c r="K35" i="21" s="1"/>
  <c r="O27" i="21"/>
  <c r="G36" i="34" l="1"/>
  <c r="G40" i="34" s="1"/>
  <c r="G41" i="34" s="1"/>
  <c r="G44" i="34" s="1"/>
  <c r="G36" i="33"/>
  <c r="G40" i="33" s="1"/>
  <c r="G41" i="33" s="1"/>
  <c r="G44" i="33" s="1"/>
  <c r="G38" i="29"/>
  <c r="G42" i="29" s="1"/>
  <c r="G43" i="29" s="1"/>
  <c r="G36" i="28"/>
  <c r="G40" i="28" s="1"/>
  <c r="G41" i="28" s="1"/>
  <c r="G44" i="28" s="1"/>
  <c r="K39" i="21"/>
  <c r="K41" i="21" s="1"/>
  <c r="K31" i="21" s="1"/>
  <c r="Q25" i="21"/>
  <c r="Q27" i="21" s="1"/>
  <c r="G31" i="27" l="1"/>
</calcChain>
</file>

<file path=xl/sharedStrings.xml><?xml version="1.0" encoding="utf-8"?>
<sst xmlns="http://schemas.openxmlformats.org/spreadsheetml/2006/main" count="409" uniqueCount="132">
  <si>
    <t>Beginning Fund Balance:</t>
  </si>
  <si>
    <t>Plus Revenue:</t>
  </si>
  <si>
    <t>01-3110</t>
  </si>
  <si>
    <t>Direct State Aid</t>
  </si>
  <si>
    <t>Quality Educator Payment</t>
  </si>
  <si>
    <t>01-3111</t>
  </si>
  <si>
    <t>01-3112</t>
  </si>
  <si>
    <t>01-3113</t>
  </si>
  <si>
    <t>01-3114</t>
  </si>
  <si>
    <t>01-3115</t>
  </si>
  <si>
    <t>01-3116</t>
  </si>
  <si>
    <t>01-3120</t>
  </si>
  <si>
    <t>At Risk Student Payment</t>
  </si>
  <si>
    <t>Indian Ed for All Payment</t>
  </si>
  <si>
    <t>American Indian Achievement Gap Payment</t>
  </si>
  <si>
    <t>Special Ed Allowable Cost Payment</t>
  </si>
  <si>
    <t>Data for Achievement Payment</t>
  </si>
  <si>
    <t>State Guaranteed Tax Base Aid Payment</t>
  </si>
  <si>
    <t>Actual Non-Levy Revenue</t>
  </si>
  <si>
    <t>Anticipated Non-Levy Revenue</t>
  </si>
  <si>
    <t>Local Property Taxes</t>
  </si>
  <si>
    <t>Total Revenue</t>
  </si>
  <si>
    <t xml:space="preserve">Less Expenditures: </t>
  </si>
  <si>
    <t>Difference</t>
  </si>
  <si>
    <t>Various</t>
  </si>
  <si>
    <t>01-11XX</t>
  </si>
  <si>
    <t>2019 MASBO BUDGET WORKSHOPS</t>
  </si>
  <si>
    <t>Spring 2019</t>
  </si>
  <si>
    <t>Adopted Budget</t>
  </si>
  <si>
    <t>FY20 Projected</t>
  </si>
  <si>
    <t>FY14</t>
  </si>
  <si>
    <t>FY15</t>
  </si>
  <si>
    <t>FY16</t>
  </si>
  <si>
    <t>FY17</t>
  </si>
  <si>
    <t>FY18</t>
  </si>
  <si>
    <t>FY19 Projected</t>
  </si>
  <si>
    <t>% Collected</t>
  </si>
  <si>
    <t>Equals: Ending Fund Balance</t>
  </si>
  <si>
    <t>FY19 Actual</t>
  </si>
  <si>
    <t>FY2018-19 Budget</t>
  </si>
  <si>
    <t>FY2018-19 Projected Actual</t>
  </si>
  <si>
    <t>HISTORICAL AND PROJECTED GENERAL FUND TAX COLLECTIONS</t>
  </si>
  <si>
    <t>District:</t>
  </si>
  <si>
    <t>State On-Schedule Transportation Reimbursement</t>
  </si>
  <si>
    <t>10-2220</t>
  </si>
  <si>
    <t>10-3210</t>
  </si>
  <si>
    <t>10-11XX</t>
  </si>
  <si>
    <t>10-1510</t>
  </si>
  <si>
    <t>Interest Earnings</t>
  </si>
  <si>
    <t>Taxes Levied:</t>
  </si>
  <si>
    <t>General Fund</t>
  </si>
  <si>
    <t>Transportation Fund</t>
  </si>
  <si>
    <t>Bus Depreciation Fund</t>
  </si>
  <si>
    <t>Tuition Fund</t>
  </si>
  <si>
    <t>Adult Ed Fund</t>
  </si>
  <si>
    <t>Technology Fund</t>
  </si>
  <si>
    <t>Debt Service Fund</t>
  </si>
  <si>
    <t>Building Reserve Fund</t>
  </si>
  <si>
    <t>Total Taxes Levied</t>
  </si>
  <si>
    <t>Taxes Collected:</t>
  </si>
  <si>
    <t>Total Taxes Collected</t>
  </si>
  <si>
    <t>FUND BALANCE WORKSHEET - GENERAL FUND</t>
  </si>
  <si>
    <t>FUND BALANCE WORKSHEET - TRANSPORTATION FUND</t>
  </si>
  <si>
    <t>FUND BALANCE WORKSHEET - BUS DEPRECIATION FUND</t>
  </si>
  <si>
    <t>FUND BALANCE WORKSHEET - TUITION FUND</t>
  </si>
  <si>
    <t>FUND BALANCE WORKSHEET - RETIREMENT FUND</t>
  </si>
  <si>
    <t>FUND BALANCE WORKSHEET - ADULT ED FUND</t>
  </si>
  <si>
    <t>FUND BALANCE WORKSHEET - TECHNOLOGY FUND</t>
  </si>
  <si>
    <t>FUND BALANCE WORKSHEET - FLEXIBILITY FUND</t>
  </si>
  <si>
    <t>FUND BALANCE WORKSHEET - DEBT SERVICE FUND</t>
  </si>
  <si>
    <t>FUND BALANCE WORKSHEET - BUILDING RESERVE FUND</t>
  </si>
  <si>
    <t>Fund Balance Reappropriated</t>
  </si>
  <si>
    <t>11-1510</t>
  </si>
  <si>
    <t>11-11XX</t>
  </si>
  <si>
    <t>13-1510</t>
  </si>
  <si>
    <t>13-11XX</t>
  </si>
  <si>
    <t>14-2240</t>
  </si>
  <si>
    <t>County Retirement Distribution</t>
  </si>
  <si>
    <t>14-1510</t>
  </si>
  <si>
    <t>17-1340</t>
  </si>
  <si>
    <t>Adult Ed Course Fees</t>
  </si>
  <si>
    <t>17-1510</t>
  </si>
  <si>
    <t>17-11XX</t>
  </si>
  <si>
    <t>28-1510</t>
  </si>
  <si>
    <t>28-11XX</t>
  </si>
  <si>
    <t>29-1510</t>
  </si>
  <si>
    <t>29-11XX</t>
  </si>
  <si>
    <t>50-1510</t>
  </si>
  <si>
    <t>50-11XX</t>
  </si>
  <si>
    <t>61-1510</t>
  </si>
  <si>
    <t>61-11XX</t>
  </si>
  <si>
    <t>FY18 Ending Fund Balance</t>
  </si>
  <si>
    <t>Reserves</t>
  </si>
  <si>
    <t>FY18 Ending/FY19 Beginning Fund Balance Analysis</t>
  </si>
  <si>
    <t>FY19 Funding Sources</t>
  </si>
  <si>
    <t>General</t>
  </si>
  <si>
    <t xml:space="preserve">Transportation </t>
  </si>
  <si>
    <t>Bus Depreciation</t>
  </si>
  <si>
    <t>Tuition</t>
  </si>
  <si>
    <t>Retirement</t>
  </si>
  <si>
    <t>Adult Ed</t>
  </si>
  <si>
    <t>Technology</t>
  </si>
  <si>
    <t>Flexibility</t>
  </si>
  <si>
    <t>Debt Service</t>
  </si>
  <si>
    <t>Building Reserve</t>
  </si>
  <si>
    <t>Total</t>
  </si>
  <si>
    <t>New Revenue</t>
  </si>
  <si>
    <t>+</t>
  </si>
  <si>
    <t>FUND BALANCE AND FINANCING SOURCES</t>
  </si>
  <si>
    <t>FUND TOTAL</t>
  </si>
  <si>
    <t>613 - Permissive</t>
  </si>
  <si>
    <t>614 - Transition</t>
  </si>
  <si>
    <t>612 - Voted Levy</t>
  </si>
  <si>
    <t>61-5301</t>
  </si>
  <si>
    <t>School Safety Transfers</t>
  </si>
  <si>
    <t>State Major Maintenance Funding</t>
  </si>
  <si>
    <t>61-3283</t>
  </si>
  <si>
    <t>611 - District Safety</t>
  </si>
  <si>
    <t>Beginning Fund Balance</t>
  </si>
  <si>
    <t>FY19 Adopted Expenditure Budget</t>
  </si>
  <si>
    <t>PROJECTED CHANGE IN LOCAL PROPERTY TAXES (assumes no change in non-levy revenues)</t>
  </si>
  <si>
    <t>Reserves and Funding:</t>
  </si>
  <si>
    <t>Fund Balance Analysis:</t>
  </si>
  <si>
    <t>Funding Sources:</t>
  </si>
  <si>
    <t>Adopted Expenditure Budget</t>
  </si>
  <si>
    <t>Reserves (20% max)</t>
  </si>
  <si>
    <t>Reserves (35% max)</t>
  </si>
  <si>
    <t>PROJECTED CHANGE IN COUNTY RETIREMENT DISTRIBUTION (a.k.a. countywide property taxes, assuming no change in other non-levy revenues)</t>
  </si>
  <si>
    <t xml:space="preserve">Reserves </t>
  </si>
  <si>
    <t>Reserves (10% max)</t>
  </si>
  <si>
    <t>Flexibility Fund</t>
  </si>
  <si>
    <t>County On-Schedule Transportation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</si>
</sst>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u/>
      <sz val="11"/>
      <color theme="1"/>
      <name val="Arial Narrow"/>
      <family val="2"/>
    </font>
    <font>
      <u val="doubleAccounting"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u val="doubleAccounting"/>
      <sz val="11"/>
      <color theme="1"/>
      <name val="Arial Narrow"/>
      <family val="2"/>
    </font>
    <font>
      <b/>
      <u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44" fontId="4" fillId="0" borderId="0" xfId="0" applyNumberFormat="1" applyFont="1"/>
    <xf numFmtId="44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/>
    <xf numFmtId="44" fontId="2" fillId="0" borderId="0" xfId="0" applyNumberFormat="1" applyFont="1" applyBorder="1"/>
    <xf numFmtId="17" fontId="2" fillId="0" borderId="0" xfId="0" quotePrefix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5" fillId="0" borderId="0" xfId="0" applyFont="1"/>
    <xf numFmtId="44" fontId="5" fillId="0" borderId="0" xfId="0" applyNumberFormat="1" applyFont="1"/>
    <xf numFmtId="44" fontId="5" fillId="0" borderId="0" xfId="0" applyNumberFormat="1" applyFont="1" applyBorder="1"/>
    <xf numFmtId="0" fontId="2" fillId="0" borderId="1" xfId="0" applyFont="1" applyBorder="1"/>
    <xf numFmtId="43" fontId="2" fillId="0" borderId="0" xfId="0" applyNumberFormat="1" applyFont="1"/>
    <xf numFmtId="43" fontId="2" fillId="0" borderId="0" xfId="0" applyNumberFormat="1" applyFont="1" applyBorder="1"/>
    <xf numFmtId="43" fontId="2" fillId="0" borderId="1" xfId="0" applyNumberFormat="1" applyFont="1" applyBorder="1"/>
    <xf numFmtId="0" fontId="2" fillId="0" borderId="0" xfId="0" applyFont="1" applyAlignment="1">
      <alignment horizontal="center"/>
    </xf>
    <xf numFmtId="44" fontId="2" fillId="0" borderId="1" xfId="0" applyNumberFormat="1" applyFont="1" applyBorder="1" applyAlignment="1">
      <alignment horizontal="center" wrapText="1"/>
    </xf>
    <xf numFmtId="44" fontId="2" fillId="0" borderId="0" xfId="0" applyNumberFormat="1" applyFont="1" applyProtection="1">
      <protection locked="0"/>
    </xf>
    <xf numFmtId="10" fontId="2" fillId="0" borderId="0" xfId="1" applyNumberFormat="1" applyFont="1" applyProtection="1">
      <protection locked="0"/>
    </xf>
    <xf numFmtId="0" fontId="3" fillId="0" borderId="0" xfId="0" applyFont="1" applyAlignment="1">
      <alignment wrapText="1"/>
    </xf>
    <xf numFmtId="44" fontId="3" fillId="0" borderId="0" xfId="0" applyNumberFormat="1" applyFont="1" applyAlignment="1">
      <alignment wrapText="1"/>
    </xf>
    <xf numFmtId="44" fontId="2" fillId="0" borderId="1" xfId="0" applyNumberFormat="1" applyFont="1" applyBorder="1" applyAlignment="1">
      <alignment wrapText="1"/>
    </xf>
    <xf numFmtId="44" fontId="3" fillId="0" borderId="1" xfId="0" applyNumberFormat="1" applyFont="1" applyBorder="1" applyAlignment="1">
      <alignment wrapText="1"/>
    </xf>
    <xf numFmtId="44" fontId="2" fillId="0" borderId="0" xfId="0" applyNumberFormat="1" applyFont="1" applyProtection="1"/>
    <xf numFmtId="43" fontId="2" fillId="0" borderId="0" xfId="0" applyNumberFormat="1" applyFont="1" applyProtection="1">
      <protection locked="0"/>
    </xf>
    <xf numFmtId="43" fontId="2" fillId="0" borderId="1" xfId="0" applyNumberFormat="1" applyFont="1" applyBorder="1" applyProtection="1">
      <protection locked="0"/>
    </xf>
    <xf numFmtId="44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/>
    <xf numFmtId="44" fontId="5" fillId="0" borderId="0" xfId="0" applyNumberFormat="1" applyFont="1" applyProtection="1"/>
    <xf numFmtId="44" fontId="5" fillId="0" borderId="0" xfId="0" applyNumberFormat="1" applyFont="1" applyBorder="1" applyProtection="1"/>
    <xf numFmtId="0" fontId="2" fillId="0" borderId="0" xfId="0" applyFont="1" applyProtection="1"/>
    <xf numFmtId="44" fontId="2" fillId="0" borderId="0" xfId="0" applyNumberFormat="1" applyFont="1" applyBorder="1" applyProtection="1"/>
    <xf numFmtId="0" fontId="2" fillId="0" borderId="0" xfId="0" applyFont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center"/>
    </xf>
    <xf numFmtId="44" fontId="2" fillId="0" borderId="1" xfId="0" applyNumberFormat="1" applyFont="1" applyBorder="1" applyAlignment="1" applyProtection="1">
      <alignment horizontal="center" wrapText="1"/>
    </xf>
    <xf numFmtId="44" fontId="2" fillId="0" borderId="0" xfId="0" applyNumberFormat="1" applyFont="1" applyAlignment="1" applyProtection="1">
      <alignment horizontal="center"/>
    </xf>
    <xf numFmtId="44" fontId="2" fillId="0" borderId="0" xfId="0" applyNumberFormat="1" applyFont="1" applyBorder="1" applyAlignment="1" applyProtection="1">
      <alignment horizontal="center"/>
    </xf>
    <xf numFmtId="10" fontId="2" fillId="0" borderId="0" xfId="1" applyNumberFormat="1" applyFont="1" applyProtection="1"/>
    <xf numFmtId="10" fontId="2" fillId="0" borderId="0" xfId="1" applyNumberFormat="1" applyFont="1" applyBorder="1" applyProtection="1"/>
    <xf numFmtId="0" fontId="2" fillId="0" borderId="0" xfId="0" applyFont="1" applyAlignment="1" applyProtection="1">
      <alignment horizontal="right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44" fontId="2" fillId="0" borderId="0" xfId="0" applyNumberFormat="1" applyFont="1" applyBorder="1" applyAlignment="1" applyProtection="1">
      <alignment horizontal="center" wrapText="1"/>
    </xf>
    <xf numFmtId="0" fontId="2" fillId="0" borderId="1" xfId="0" applyFont="1" applyBorder="1" applyProtection="1"/>
    <xf numFmtId="44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/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/>
    <xf numFmtId="44" fontId="6" fillId="0" borderId="0" xfId="0" applyNumberFormat="1" applyFont="1" applyAlignment="1"/>
    <xf numFmtId="44" fontId="2" fillId="0" borderId="0" xfId="0" applyNumberFormat="1" applyFont="1" applyAlignment="1"/>
    <xf numFmtId="44" fontId="3" fillId="0" borderId="0" xfId="0" applyNumberFormat="1" applyFont="1" applyAlignment="1"/>
    <xf numFmtId="4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Protection="1">
      <protection locked="0"/>
    </xf>
    <xf numFmtId="0" fontId="2" fillId="0" borderId="0" xfId="0" quotePrefix="1" applyFont="1" applyAlignment="1">
      <alignment horizontal="right"/>
    </xf>
    <xf numFmtId="44" fontId="8" fillId="0" borderId="0" xfId="0" applyNumberFormat="1" applyFont="1"/>
    <xf numFmtId="44" fontId="8" fillId="0" borderId="0" xfId="0" applyNumberFormat="1" applyFont="1" applyProtection="1">
      <protection locked="0"/>
    </xf>
    <xf numFmtId="43" fontId="8" fillId="0" borderId="0" xfId="0" applyNumberFormat="1" applyFont="1" applyProtection="1">
      <protection locked="0"/>
    </xf>
    <xf numFmtId="43" fontId="8" fillId="0" borderId="1" xfId="0" applyNumberFormat="1" applyFont="1" applyBorder="1" applyProtection="1">
      <protection locked="0"/>
    </xf>
    <xf numFmtId="44" fontId="8" fillId="0" borderId="1" xfId="0" applyNumberFormat="1" applyFont="1" applyBorder="1"/>
    <xf numFmtId="44" fontId="9" fillId="0" borderId="0" xfId="0" applyNumberFormat="1" applyFont="1"/>
    <xf numFmtId="44" fontId="10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0" applyNumberFormat="1" applyFont="1" applyBorder="1"/>
    <xf numFmtId="43" fontId="8" fillId="0" borderId="0" xfId="0" applyNumberFormat="1" applyFont="1"/>
    <xf numFmtId="43" fontId="8" fillId="0" borderId="1" xfId="0" applyNumberFormat="1" applyFont="1" applyBorder="1"/>
    <xf numFmtId="44" fontId="8" fillId="0" borderId="1" xfId="0" applyNumberFormat="1" applyFont="1" applyBorder="1" applyProtection="1">
      <protection locked="0"/>
    </xf>
    <xf numFmtId="4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9" fontId="2" fillId="0" borderId="0" xfId="1" applyFont="1" applyBorder="1" applyAlignment="1">
      <alignment horizontal="left"/>
    </xf>
    <xf numFmtId="44" fontId="8" fillId="0" borderId="0" xfId="0" applyNumberFormat="1" applyFont="1" applyBorder="1"/>
    <xf numFmtId="41" fontId="2" fillId="0" borderId="0" xfId="0" applyNumberFormat="1" applyFont="1" applyProtection="1">
      <protection locked="0"/>
    </xf>
    <xf numFmtId="41" fontId="2" fillId="0" borderId="0" xfId="0" applyNumberFormat="1" applyFont="1" applyProtection="1"/>
    <xf numFmtId="41" fontId="2" fillId="0" borderId="1" xfId="0" applyNumberFormat="1" applyFont="1" applyBorder="1" applyProtection="1">
      <protection locked="0"/>
    </xf>
    <xf numFmtId="41" fontId="2" fillId="0" borderId="1" xfId="0" applyNumberFormat="1" applyFont="1" applyBorder="1" applyProtection="1"/>
    <xf numFmtId="42" fontId="2" fillId="0" borderId="0" xfId="0" applyNumberFormat="1" applyFont="1" applyProtection="1">
      <protection locked="0"/>
    </xf>
    <xf numFmtId="42" fontId="2" fillId="0" borderId="0" xfId="0" applyNumberFormat="1" applyFont="1" applyProtection="1"/>
    <xf numFmtId="0" fontId="8" fillId="0" borderId="0" xfId="0" applyFont="1" applyAlignment="1">
      <alignment horizontal="left" wrapText="1"/>
    </xf>
    <xf numFmtId="44" fontId="2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7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0"/>
              <a:t>FY2018-19 Funding Sources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F0C7-4F02-BFD5-C8DD021390C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C7-4F02-BFD5-C8DD02139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'FY19 Budget Recap'!$C$16:$C$17</c:f>
              <c:strCache>
                <c:ptCount val="2"/>
                <c:pt idx="0">
                  <c:v>Fund Balance Reappropriated</c:v>
                </c:pt>
                <c:pt idx="1">
                  <c:v>New Revenue</c:v>
                </c:pt>
              </c:strCache>
            </c:strRef>
          </c:cat>
          <c:val>
            <c:numRef>
              <c:f>'FY19 Budget Recap'!$N$16:$N$17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C7-4F02-BFD5-C8DD021390C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Debt Service Fund                                                                       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FY19 &amp; FY20 Funding Sources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'Debt Service'!$D$40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('Debt Service'!$E$31,'Debt Service'!$G$31)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'Debt Service'!$E$31:$G$31</c15:sqref>
                  </c15:fullRef>
                </c:ext>
              </c:extLst>
            </c:strRef>
          </c:cat>
          <c:val>
            <c:numRef>
              <c:f>('Debt Service'!$E$40,'Debt Service'!$G$40)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'Debt Service'!$E$40:$G$40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07-4863-8D0C-1D66873BD66F}"/>
            </c:ext>
          </c:extLst>
        </c:ser>
        <c:ser>
          <c:idx val="1"/>
          <c:order val="1"/>
          <c:tx>
            <c:strRef>
              <c:f>'Debt Service'!$D$41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('Debt Service'!$E$31,'Debt Service'!$G$31)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'Debt Service'!$E$31:$G$31</c15:sqref>
                  </c15:fullRef>
                </c:ext>
              </c:extLst>
            </c:strRef>
          </c:cat>
          <c:val>
            <c:numRef>
              <c:f>('Debt Service'!$E$41,'Debt Service'!$G$41)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'Debt Service'!$E$41:$G$41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07-4863-8D0C-1D66873BD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780096"/>
        <c:axId val="227781632"/>
      </c:barChart>
      <c:catAx>
        <c:axId val="2277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781632"/>
        <c:crosses val="autoZero"/>
        <c:auto val="1"/>
        <c:lblAlgn val="ctr"/>
        <c:lblOffset val="100"/>
        <c:noMultiLvlLbl val="0"/>
      </c:catAx>
      <c:valAx>
        <c:axId val="2277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7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Building Reserve Fund</a:t>
            </a:r>
            <a:r>
              <a:rPr lang="en-US" baseline="0"/>
              <a:t> </a:t>
            </a:r>
            <a:r>
              <a:rPr lang="en-US"/>
              <a:t>FY19 &amp; FY20 Funding Comparison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'Building Reserve'!$D$39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('Building Reserve'!$E$30,'Building Reserve'!$K$30)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'Building Reserve'!$E$30:$K$30</c15:sqref>
                  </c15:fullRef>
                </c:ext>
              </c:extLst>
            </c:strRef>
          </c:cat>
          <c:val>
            <c:numRef>
              <c:f>('Building Reserve'!$E$39,'Building Reserve'!$K$39)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'Building Reserve'!$E$39:$K$39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4D-4699-B7E0-1A83062E9ED6}"/>
            </c:ext>
          </c:extLst>
        </c:ser>
        <c:ser>
          <c:idx val="1"/>
          <c:order val="1"/>
          <c:tx>
            <c:strRef>
              <c:f>'Building Reserve'!$D$40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('Building Reserve'!$E$30,'Building Reserve'!$K$30)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'Building Reserve'!$E$30:$K$30</c15:sqref>
                  </c15:fullRef>
                </c:ext>
              </c:extLst>
            </c:strRef>
          </c:cat>
          <c:val>
            <c:numRef>
              <c:f>('Building Reserve'!$E$40,'Building Reserve'!$K$40)</c:f>
              <c:numCache>
                <c:formatCode>_("$"* #,##0.00_);_("$"* \(#,##0.00\);_("$"* "-"??_);_(@_)</c:formatCode>
                <c:ptCount val="2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'Building Reserve'!$E$40:$K$40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4D-4699-B7E0-1A83062E9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5653632"/>
        <c:axId val="285659520"/>
      </c:barChart>
      <c:catAx>
        <c:axId val="28565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659520"/>
        <c:crosses val="autoZero"/>
        <c:auto val="1"/>
        <c:lblAlgn val="ctr"/>
        <c:lblOffset val="100"/>
        <c:noMultiLvlLbl val="0"/>
      </c:catAx>
      <c:valAx>
        <c:axId val="28565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65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Taxes Collected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'History of Taxes Collected'!$C$35</c:f>
              <c:strCache>
                <c:ptCount val="1"/>
                <c:pt idx="0">
                  <c:v>% Collected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A49-4552-911E-C3E270F4D906}"/>
              </c:ext>
            </c:extLst>
          </c:dPt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'History of Taxes Collected'!$D$10:$I$10</c:f>
              <c:strCache>
                <c:ptCount val="6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FY19 Projected</c:v>
                </c:pt>
              </c:strCache>
            </c:strRef>
          </c:cat>
          <c:val>
            <c:numRef>
              <c:f>'History of Taxes Collected'!$D$35:$I$35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49-4552-911E-C3E270F4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5714688"/>
        <c:axId val="285732864"/>
      </c:barChart>
      <c:catAx>
        <c:axId val="2857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732864"/>
        <c:crosses val="autoZero"/>
        <c:auto val="1"/>
        <c:lblAlgn val="ctr"/>
        <c:lblOffset val="100"/>
        <c:noMultiLvlLbl val="0"/>
      </c:catAx>
      <c:valAx>
        <c:axId val="285732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7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General Fund                                                                                 FY19 &amp; FY20 Funding Comparison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General!$D$42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(General!$E$33,General!$G$33)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General!$E$33:$G$33</c15:sqref>
                  </c15:fullRef>
                </c:ext>
              </c:extLst>
            </c:strRef>
          </c:cat>
          <c:val>
            <c:numRef>
              <c:f>(General!$E$42,General!$G$42)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General!$E$42:$G$42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3D-46F2-8991-B4FAE79B64CD}"/>
            </c:ext>
          </c:extLst>
        </c:ser>
        <c:ser>
          <c:idx val="1"/>
          <c:order val="1"/>
          <c:tx>
            <c:strRef>
              <c:f>General!$D$43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(General!$E$33,General!$G$33)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General!$E$33:$G$33</c15:sqref>
                  </c15:fullRef>
                </c:ext>
              </c:extLst>
            </c:strRef>
          </c:cat>
          <c:val>
            <c:numRef>
              <c:f>(General!$E$43,General!$G$43)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General!$E$43:$G$43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3D-46F2-8991-B4FAE79B6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8655360"/>
        <c:axId val="198661248"/>
      </c:barChart>
      <c:catAx>
        <c:axId val="19865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61248"/>
        <c:crosses val="autoZero"/>
        <c:auto val="1"/>
        <c:lblAlgn val="ctr"/>
        <c:lblOffset val="100"/>
        <c:noMultiLvlLbl val="0"/>
      </c:catAx>
      <c:valAx>
        <c:axId val="19866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5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Transportation Fund                                                                          FY19 &amp; FY20 Funding Comparison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Transportation!$D$40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(Transportation!$E$31,Transportation!$G$31)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Transportation!$E$31:$G$31</c15:sqref>
                  </c15:fullRef>
                </c:ext>
              </c:extLst>
            </c:strRef>
          </c:cat>
          <c:val>
            <c:numRef>
              <c:f>(Transportation!$E$40,Transportation!$G$40)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Transportation!$E$40:$G$40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F-4240-A186-4CE7C73BA542}"/>
            </c:ext>
          </c:extLst>
        </c:ser>
        <c:ser>
          <c:idx val="1"/>
          <c:order val="1"/>
          <c:tx>
            <c:strRef>
              <c:f>Transportation!$D$41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(Transportation!$E$31,Transportation!$G$31)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Transportation!$E$31:$G$31</c15:sqref>
                  </c15:fullRef>
                </c:ext>
              </c:extLst>
            </c:strRef>
          </c:cat>
          <c:val>
            <c:numRef>
              <c:f>(Transportation!$E$41,Transportation!$G$41)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Transportation!$E$41:$G$41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EF-4240-A186-4CE7C73BA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8294656"/>
        <c:axId val="208296192"/>
      </c:barChart>
      <c:catAx>
        <c:axId val="2082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96192"/>
        <c:crosses val="autoZero"/>
        <c:auto val="1"/>
        <c:lblAlgn val="ctr"/>
        <c:lblOffset val="100"/>
        <c:noMultiLvlLbl val="0"/>
      </c:catAx>
      <c:valAx>
        <c:axId val="20829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9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 Depreciation Fund                                                                  FY19 &amp; FY20 Funding Comparison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'Bus Depreciation'!$D$39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('Bus Depreciation'!$E$30,'Bus Depreciation'!$G$30)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'Bus Depreciation'!$E$30:$G$30</c15:sqref>
                  </c15:fullRef>
                </c:ext>
              </c:extLst>
            </c:strRef>
          </c:cat>
          <c:val>
            <c:numRef>
              <c:f>('Bus Depreciation'!$E$39,'Bus Depreciation'!$G$39)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'Bus Depreciation'!$E$39:$G$39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E2-4333-93C4-B6C3D8C8ED65}"/>
            </c:ext>
          </c:extLst>
        </c:ser>
        <c:ser>
          <c:idx val="1"/>
          <c:order val="1"/>
          <c:tx>
            <c:strRef>
              <c:f>'Bus Depreciation'!$D$40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('Bus Depreciation'!$E$30,'Bus Depreciation'!$G$30)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'Bus Depreciation'!$E$30:$G$30</c15:sqref>
                  </c15:fullRef>
                </c:ext>
              </c:extLst>
            </c:strRef>
          </c:cat>
          <c:val>
            <c:numRef>
              <c:f>('Bus Depreciation'!$E$40,'Bus Depreciation'!$G$40)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'Bus Depreciation'!$E$40:$G$40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E2-4333-93C4-B6C3D8C8E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8023808"/>
        <c:axId val="218025344"/>
      </c:barChart>
      <c:catAx>
        <c:axId val="21802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25344"/>
        <c:crosses val="autoZero"/>
        <c:auto val="1"/>
        <c:lblAlgn val="ctr"/>
        <c:lblOffset val="100"/>
        <c:noMultiLvlLbl val="0"/>
      </c:catAx>
      <c:valAx>
        <c:axId val="2180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02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Tuition Fund                                                                                     FY19 &amp; FY20 Funding Comparison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Tuition!$D$39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(Tuition!$E$30,Tuition!$G$30)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Tuition!$E$30:$G$30</c15:sqref>
                  </c15:fullRef>
                </c:ext>
              </c:extLst>
            </c:strRef>
          </c:cat>
          <c:val>
            <c:numRef>
              <c:f>(Tuition!$E$39,Tuition!$G$39)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Tuition!$E$39:$G$39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54-4553-979F-678E9F15E78D}"/>
            </c:ext>
          </c:extLst>
        </c:ser>
        <c:ser>
          <c:idx val="1"/>
          <c:order val="1"/>
          <c:tx>
            <c:strRef>
              <c:f>Tuition!$D$40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(Tuition!$E$30,Tuition!$G$30)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Tuition!$E$30:$G$30</c15:sqref>
                  </c15:fullRef>
                </c:ext>
              </c:extLst>
            </c:strRef>
          </c:cat>
          <c:val>
            <c:numRef>
              <c:f>(Tuition!$E$40,Tuition!$G$40)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Tuition!$E$40:$G$40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54-4553-979F-678E9F15E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660928"/>
        <c:axId val="227662464"/>
      </c:barChart>
      <c:catAx>
        <c:axId val="22766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662464"/>
        <c:crosses val="autoZero"/>
        <c:auto val="1"/>
        <c:lblAlgn val="ctr"/>
        <c:lblOffset val="100"/>
        <c:noMultiLvlLbl val="0"/>
      </c:catAx>
      <c:valAx>
        <c:axId val="22766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66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Retirement Fund                                                                                FY19 &amp; FY20 Funding Comparison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Retirement!$D$39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(Retirement!$E$30,Retirement!$G$30)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Retirement!$E$30:$G$30</c15:sqref>
                  </c15:fullRef>
                </c:ext>
              </c:extLst>
            </c:strRef>
          </c:cat>
          <c:val>
            <c:numRef>
              <c:f>(Retirement!$E$39,Retirement!$G$39)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Retirement!$E$39:$G$39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C-4D3C-B353-E83110E78D57}"/>
            </c:ext>
          </c:extLst>
        </c:ser>
        <c:ser>
          <c:idx val="1"/>
          <c:order val="1"/>
          <c:tx>
            <c:strRef>
              <c:f>Retirement!$D$40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(Retirement!$E$30,Retirement!$G$30)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Retirement!$E$30:$G$30</c15:sqref>
                  </c15:fullRef>
                </c:ext>
              </c:extLst>
            </c:strRef>
          </c:cat>
          <c:val>
            <c:numRef>
              <c:f>(Retirement!$E$40,Retirement!$G$40)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Retirement!$E$40:$G$40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2C-4D3C-B353-E83110E78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271296"/>
        <c:axId val="237273088"/>
      </c:barChart>
      <c:catAx>
        <c:axId val="23727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3088"/>
        <c:crosses val="autoZero"/>
        <c:auto val="1"/>
        <c:lblAlgn val="ctr"/>
        <c:lblOffset val="100"/>
        <c:noMultiLvlLbl val="0"/>
      </c:catAx>
      <c:valAx>
        <c:axId val="23727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27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Adult</a:t>
            </a:r>
            <a:r>
              <a:rPr lang="en-US" baseline="0"/>
              <a:t> Ed Fund                                                                       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FY19 &amp; FY20 Funding Sources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'Adult Ed'!$D$40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('Adult Ed'!$E$31,'Adult Ed'!$G$31)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'Adult Ed'!$E$31:$G$31</c15:sqref>
                  </c15:fullRef>
                </c:ext>
              </c:extLst>
            </c:strRef>
          </c:cat>
          <c:val>
            <c:numRef>
              <c:f>('Adult Ed'!$E$40,'Adult Ed'!$G$40)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'Adult Ed'!$E$40:$G$40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59-49A3-9E7E-D43B109A1539}"/>
            </c:ext>
          </c:extLst>
        </c:ser>
        <c:ser>
          <c:idx val="1"/>
          <c:order val="1"/>
          <c:tx>
            <c:strRef>
              <c:f>'Adult Ed'!$D$41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('Adult Ed'!$E$31,'Adult Ed'!$G$31)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'Adult Ed'!$E$31:$G$31</c15:sqref>
                  </c15:fullRef>
                </c:ext>
              </c:extLst>
            </c:strRef>
          </c:cat>
          <c:val>
            <c:numRef>
              <c:f>('Adult Ed'!$E$41,'Adult Ed'!$G$41)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'Adult Ed'!$E$41:$G$41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59-49A3-9E7E-D43B109A1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7282688"/>
        <c:axId val="247284480"/>
      </c:barChart>
      <c:catAx>
        <c:axId val="24728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84480"/>
        <c:crosses val="autoZero"/>
        <c:auto val="1"/>
        <c:lblAlgn val="ctr"/>
        <c:lblOffset val="100"/>
        <c:noMultiLvlLbl val="0"/>
      </c:catAx>
      <c:valAx>
        <c:axId val="24728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728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Technology Fund                                                                     FY19 - FY20 Funding Source Comparison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Technology!$D$39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(Technology!$E$30,Technology!$G$30)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Technology!$E$30:$G$30</c15:sqref>
                  </c15:fullRef>
                </c:ext>
              </c:extLst>
            </c:strRef>
          </c:cat>
          <c:val>
            <c:numRef>
              <c:f>(Technology!$E$39,Technology!$G$39)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Technology!$E$39:$G$39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1A-4785-9B15-C2B6A9B1C3D2}"/>
            </c:ext>
          </c:extLst>
        </c:ser>
        <c:ser>
          <c:idx val="1"/>
          <c:order val="1"/>
          <c:tx>
            <c:strRef>
              <c:f>Technology!$D$40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(Technology!$E$30,Technology!$G$30)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Technology!$E$30:$G$30</c15:sqref>
                  </c15:fullRef>
                </c:ext>
              </c:extLst>
            </c:strRef>
          </c:cat>
          <c:val>
            <c:numRef>
              <c:f>(Technology!$E$40,Technology!$G$40)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Technology!$E$40:$G$40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1A-4785-9B15-C2B6A9B1C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891520"/>
        <c:axId val="256905600"/>
      </c:barChart>
      <c:catAx>
        <c:axId val="25689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905600"/>
        <c:crosses val="autoZero"/>
        <c:auto val="1"/>
        <c:lblAlgn val="ctr"/>
        <c:lblOffset val="100"/>
        <c:noMultiLvlLbl val="0"/>
      </c:catAx>
      <c:valAx>
        <c:axId val="2569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89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Flexibility Fund                                                                     FY19 - FY20 Funding Source Comparison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Flexibility!$D$39</c:f>
              <c:strCache>
                <c:ptCount val="1"/>
                <c:pt idx="0">
                  <c:v>Fund Balance Reappropriated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(Flexibility!$E$30,Flexibility!$G$30)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Flexibility!$E$30:$G$30</c15:sqref>
                  </c15:fullRef>
                </c:ext>
              </c:extLst>
            </c:strRef>
          </c:cat>
          <c:val>
            <c:numRef>
              <c:f>(Flexibility!$E$39,Flexibility!$G$39)</c:f>
              <c:numCache>
                <c:formatCode>_("$"* #,##0.00_);_("$"* \(#,##0.00\);_("$"* "-"??_);_(@_)</c:formatCode>
                <c:ptCount val="2"/>
                <c:pt idx="0">
                  <c:v>0</c:v>
                </c:pt>
                <c:pt idx="1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Flexibility!$E$39:$G$39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2-4A67-AA28-1D8A6C328C0C}"/>
            </c:ext>
          </c:extLst>
        </c:ser>
        <c:ser>
          <c:idx val="1"/>
          <c:order val="1"/>
          <c:tx>
            <c:strRef>
              <c:f>Flexibility!$D$40</c:f>
              <c:strCache>
                <c:ptCount val="1"/>
                <c:pt idx="0">
                  <c:v>New Revenue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(Flexibility!$E$30,Flexibility!$G$30)</c:f>
              <c:strCache>
                <c:ptCount val="2"/>
                <c:pt idx="0">
                  <c:v>FY19 Actual</c:v>
                </c:pt>
                <c:pt idx="1">
                  <c:v>FY20 Projected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Flexibility!$E$30:$G$30</c15:sqref>
                  </c15:fullRef>
                </c:ext>
              </c:extLst>
            </c:strRef>
          </c:cat>
          <c:val>
            <c:numRef>
              <c:f>(Flexibility!$E$40,Flexibility!$G$40)</c:f>
              <c:numCache>
                <c:formatCode>_("$"* #,##0.00_);_("$"* \(#,##0.00\);_("$"* "-"??_);_(@_)</c:formatCode>
                <c:ptCount val="2"/>
                <c:pt idx="0">
                  <c:v>0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Flexibility!$E$40:$G$40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792-4A67-AA28-1D8A6C328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6457088"/>
        <c:axId val="266458624"/>
      </c:barChart>
      <c:catAx>
        <c:axId val="26645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58624"/>
        <c:crosses val="autoZero"/>
        <c:auto val="1"/>
        <c:lblAlgn val="ctr"/>
        <c:lblOffset val="100"/>
        <c:noMultiLvlLbl val="0"/>
      </c:catAx>
      <c:valAx>
        <c:axId val="26645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5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2010832</xdr:colOff>
      <xdr:row>21</xdr:row>
      <xdr:rowOff>35983</xdr:rowOff>
    </xdr:from>
    <xdr:to>
      <xdr:col>11</xdr:col>
      <xdr:colOff>878416</xdr:colOff>
      <xdr:row>46</xdr:row>
      <xdr:rowOff>42334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30</xdr:row>
      <xdr:rowOff>28575</xdr:rowOff>
    </xdr:from>
    <xdr:to>
      <xdr:col>14</xdr:col>
      <xdr:colOff>396875</xdr:colOff>
      <xdr:row>44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634999</xdr:colOff>
      <xdr:row>28</xdr:row>
      <xdr:rowOff>85373</xdr:rowOff>
    </xdr:from>
    <xdr:to>
      <xdr:col>19</xdr:col>
      <xdr:colOff>959555</xdr:colOff>
      <xdr:row>42</xdr:row>
      <xdr:rowOff>162278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592666</xdr:colOff>
      <xdr:row>36</xdr:row>
      <xdr:rowOff>141817</xdr:rowOff>
    </xdr:from>
    <xdr:to>
      <xdr:col>8</xdr:col>
      <xdr:colOff>592667</xdr:colOff>
      <xdr:row>51</xdr:row>
      <xdr:rowOff>105833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30</xdr:row>
      <xdr:rowOff>174624</xdr:rowOff>
    </xdr:from>
    <xdr:to>
      <xdr:col>12</xdr:col>
      <xdr:colOff>482600</xdr:colOff>
      <xdr:row>45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155575</xdr:colOff>
      <xdr:row>29</xdr:row>
      <xdr:rowOff>98425</xdr:rowOff>
    </xdr:from>
    <xdr:to>
      <xdr:col>12</xdr:col>
      <xdr:colOff>514350</xdr:colOff>
      <xdr:row>43</xdr:row>
      <xdr:rowOff>346075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28</xdr:row>
      <xdr:rowOff>15875</xdr:rowOff>
    </xdr:from>
    <xdr:to>
      <xdr:col>12</xdr:col>
      <xdr:colOff>82550</xdr:colOff>
      <xdr:row>42</xdr:row>
      <xdr:rowOff>374650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339725</xdr:colOff>
      <xdr:row>28</xdr:row>
      <xdr:rowOff>171449</xdr:rowOff>
    </xdr:from>
    <xdr:to>
      <xdr:col>11</xdr:col>
      <xdr:colOff>609600</xdr:colOff>
      <xdr:row>42</xdr:row>
      <xdr:rowOff>292100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530225</xdr:colOff>
      <xdr:row>29</xdr:row>
      <xdr:rowOff>28574</xdr:rowOff>
    </xdr:from>
    <xdr:to>
      <xdr:col>12</xdr:col>
      <xdr:colOff>273050</xdr:colOff>
      <xdr:row>42</xdr:row>
      <xdr:rowOff>546099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92075</xdr:colOff>
      <xdr:row>30</xdr:row>
      <xdr:rowOff>28575</xdr:rowOff>
    </xdr:from>
    <xdr:to>
      <xdr:col>14</xdr:col>
      <xdr:colOff>396875</xdr:colOff>
      <xdr:row>44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132292</xdr:colOff>
      <xdr:row>28</xdr:row>
      <xdr:rowOff>178858</xdr:rowOff>
    </xdr:from>
    <xdr:to>
      <xdr:col>14</xdr:col>
      <xdr:colOff>418042</xdr:colOff>
      <xdr:row>42</xdr:row>
      <xdr:rowOff>403225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132292</xdr:colOff>
      <xdr:row>28</xdr:row>
      <xdr:rowOff>178858</xdr:rowOff>
    </xdr:from>
    <xdr:to>
      <xdr:col>14</xdr:col>
      <xdr:colOff>418042</xdr:colOff>
      <xdr:row>42</xdr:row>
      <xdr:rowOff>403225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zoomScale="90" zoomScaleNormal="90" workbookViewId="0">
      <selection activeCell="C6" sqref="C6"/>
    </sheetView>
  </sheetViews>
  <sheetFormatPr defaultColWidth="9.140625" defaultRowHeight="16.5" x14ac:dyDescent="0.3"/>
  <cols>
    <col min="1" max="1" width="5.140625" style="1" customWidth="1"/>
    <col min="2" max="2" width="6.85546875" style="3" customWidth="1"/>
    <col min="3" max="3" width="36.7109375" style="50" customWidth="1"/>
    <col min="4" max="4" width="14.5703125" style="57" bestFit="1" customWidth="1"/>
    <col min="5" max="9" width="13.7109375" style="57" customWidth="1"/>
    <col min="10" max="12" width="13.7109375" style="2" customWidth="1"/>
    <col min="13" max="13" width="15.5703125" style="2" bestFit="1" customWidth="1"/>
    <col min="14" max="14" width="14.5703125" style="2" bestFit="1" customWidth="1"/>
    <col min="15" max="16384" width="9.140625" style="1"/>
  </cols>
  <sheetData>
    <row r="1" spans="1:14" s="11" customFormat="1" ht="18" x14ac:dyDescent="0.4">
      <c r="A1" s="11" t="s">
        <v>26</v>
      </c>
      <c r="B1" s="53"/>
      <c r="C1" s="52"/>
      <c r="D1" s="56"/>
      <c r="E1" s="56"/>
      <c r="F1" s="56"/>
      <c r="G1" s="56"/>
      <c r="H1" s="56"/>
      <c r="I1" s="56"/>
      <c r="J1" s="12"/>
      <c r="K1" s="12"/>
      <c r="L1" s="12"/>
      <c r="M1" s="12"/>
      <c r="N1" s="12"/>
    </row>
    <row r="2" spans="1:14" ht="14.1" x14ac:dyDescent="0.3">
      <c r="A2" s="62" t="s">
        <v>108</v>
      </c>
    </row>
    <row r="3" spans="1:14" ht="14.1" x14ac:dyDescent="0.3">
      <c r="A3" s="1" t="s">
        <v>27</v>
      </c>
    </row>
    <row r="6" spans="1:14" ht="14.1" x14ac:dyDescent="0.3">
      <c r="B6" s="60" t="s">
        <v>42</v>
      </c>
      <c r="C6" s="61"/>
    </row>
    <row r="8" spans="1:14" s="18" customFormat="1" ht="14.1" x14ac:dyDescent="0.3">
      <c r="B8" s="54"/>
      <c r="D8" s="5" t="s">
        <v>95</v>
      </c>
      <c r="E8" s="5" t="s">
        <v>96</v>
      </c>
      <c r="F8" s="5" t="s">
        <v>97</v>
      </c>
      <c r="G8" s="5" t="s">
        <v>98</v>
      </c>
      <c r="H8" s="5" t="s">
        <v>99</v>
      </c>
      <c r="I8" s="5" t="s">
        <v>100</v>
      </c>
      <c r="J8" s="5" t="s">
        <v>101</v>
      </c>
      <c r="K8" s="5" t="s">
        <v>102</v>
      </c>
      <c r="L8" s="5" t="s">
        <v>103</v>
      </c>
      <c r="M8" s="5" t="s">
        <v>104</v>
      </c>
      <c r="N8" s="5" t="s">
        <v>105</v>
      </c>
    </row>
    <row r="9" spans="1:14" ht="14.1" x14ac:dyDescent="0.3">
      <c r="B9" s="3" t="s">
        <v>93</v>
      </c>
    </row>
    <row r="10" spans="1:14" ht="14.1" x14ac:dyDescent="0.3">
      <c r="C10" s="50" t="s">
        <v>92</v>
      </c>
      <c r="N10" s="2">
        <f t="shared" ref="N10:N18" si="0">SUM(D10:M10)</f>
        <v>0</v>
      </c>
    </row>
    <row r="11" spans="1:14" ht="14.1" x14ac:dyDescent="0.3">
      <c r="C11" s="51" t="s">
        <v>71</v>
      </c>
      <c r="D11" s="58"/>
      <c r="E11" s="58"/>
      <c r="F11" s="58"/>
      <c r="G11" s="58"/>
      <c r="H11" s="58"/>
      <c r="I11" s="58"/>
      <c r="J11" s="59"/>
      <c r="K11" s="59"/>
      <c r="L11" s="59"/>
      <c r="M11" s="59"/>
      <c r="N11" s="59">
        <f t="shared" si="0"/>
        <v>0</v>
      </c>
    </row>
    <row r="12" spans="1:14" s="22" customFormat="1" ht="14.1" x14ac:dyDescent="0.3">
      <c r="C12" s="50" t="s">
        <v>91</v>
      </c>
      <c r="D12" s="57">
        <f>+D10+D11</f>
        <v>0</v>
      </c>
      <c r="E12" s="57">
        <f t="shared" ref="E12:M12" si="1">+E10+E11</f>
        <v>0</v>
      </c>
      <c r="F12" s="57">
        <f t="shared" si="1"/>
        <v>0</v>
      </c>
      <c r="G12" s="57">
        <f t="shared" si="1"/>
        <v>0</v>
      </c>
      <c r="H12" s="57">
        <f t="shared" si="1"/>
        <v>0</v>
      </c>
      <c r="I12" s="57">
        <f t="shared" si="1"/>
        <v>0</v>
      </c>
      <c r="J12" s="57">
        <f t="shared" si="1"/>
        <v>0</v>
      </c>
      <c r="K12" s="57">
        <f t="shared" si="1"/>
        <v>0</v>
      </c>
      <c r="L12" s="57">
        <f t="shared" si="1"/>
        <v>0</v>
      </c>
      <c r="M12" s="57">
        <f t="shared" si="1"/>
        <v>0</v>
      </c>
      <c r="N12" s="2">
        <f t="shared" si="0"/>
        <v>0</v>
      </c>
    </row>
    <row r="13" spans="1:14" ht="14.1" x14ac:dyDescent="0.3">
      <c r="J13" s="57"/>
      <c r="K13" s="57"/>
      <c r="L13" s="57"/>
      <c r="M13" s="57"/>
    </row>
    <row r="14" spans="1:14" ht="14.1" x14ac:dyDescent="0.3">
      <c r="J14" s="57"/>
      <c r="K14" s="57"/>
      <c r="L14" s="57"/>
      <c r="M14" s="57"/>
    </row>
    <row r="15" spans="1:14" ht="14.1" x14ac:dyDescent="0.3">
      <c r="B15" s="3" t="s">
        <v>94</v>
      </c>
      <c r="J15" s="57"/>
      <c r="K15" s="57"/>
      <c r="L15" s="57"/>
      <c r="M15" s="57"/>
    </row>
    <row r="16" spans="1:14" ht="14.1" x14ac:dyDescent="0.3">
      <c r="C16" s="50" t="s">
        <v>71</v>
      </c>
      <c r="D16" s="57">
        <f>D11</f>
        <v>0</v>
      </c>
      <c r="E16" s="57">
        <f t="shared" ref="E16:M16" si="2">E11</f>
        <v>0</v>
      </c>
      <c r="F16" s="57">
        <f t="shared" si="2"/>
        <v>0</v>
      </c>
      <c r="G16" s="57">
        <f t="shared" si="2"/>
        <v>0</v>
      </c>
      <c r="H16" s="57">
        <f t="shared" si="2"/>
        <v>0</v>
      </c>
      <c r="I16" s="57">
        <f t="shared" si="2"/>
        <v>0</v>
      </c>
      <c r="J16" s="57">
        <f t="shared" si="2"/>
        <v>0</v>
      </c>
      <c r="K16" s="57">
        <f t="shared" si="2"/>
        <v>0</v>
      </c>
      <c r="L16" s="57">
        <f t="shared" si="2"/>
        <v>0</v>
      </c>
      <c r="M16" s="57">
        <f t="shared" si="2"/>
        <v>0</v>
      </c>
      <c r="N16" s="2">
        <f t="shared" si="0"/>
        <v>0</v>
      </c>
    </row>
    <row r="17" spans="1:14" ht="14.1" x14ac:dyDescent="0.3">
      <c r="B17" s="63" t="s">
        <v>107</v>
      </c>
      <c r="C17" s="55" t="s">
        <v>106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>
        <f t="shared" si="0"/>
        <v>0</v>
      </c>
    </row>
    <row r="18" spans="1:14" ht="14.1" x14ac:dyDescent="0.3">
      <c r="C18" s="50" t="s">
        <v>119</v>
      </c>
      <c r="D18" s="57">
        <f>+D16+D17</f>
        <v>0</v>
      </c>
      <c r="E18" s="57">
        <f t="shared" ref="E18:M18" si="3">+E16+E17</f>
        <v>0</v>
      </c>
      <c r="F18" s="57">
        <f t="shared" si="3"/>
        <v>0</v>
      </c>
      <c r="G18" s="57">
        <f t="shared" si="3"/>
        <v>0</v>
      </c>
      <c r="H18" s="57">
        <f t="shared" si="3"/>
        <v>0</v>
      </c>
      <c r="I18" s="57">
        <f t="shared" si="3"/>
        <v>0</v>
      </c>
      <c r="J18" s="57">
        <f t="shared" si="3"/>
        <v>0</v>
      </c>
      <c r="K18" s="57">
        <f t="shared" si="3"/>
        <v>0</v>
      </c>
      <c r="L18" s="57">
        <f t="shared" si="3"/>
        <v>0</v>
      </c>
      <c r="M18" s="57">
        <f t="shared" si="3"/>
        <v>0</v>
      </c>
      <c r="N18" s="2">
        <f t="shared" si="0"/>
        <v>0</v>
      </c>
    </row>
    <row r="21" spans="1:14" s="2" customFormat="1" ht="14.1" x14ac:dyDescent="0.3">
      <c r="A21" s="1"/>
      <c r="B21" s="3"/>
      <c r="C21" s="50"/>
      <c r="D21" s="57"/>
      <c r="E21" s="57"/>
      <c r="F21" s="57"/>
      <c r="G21" s="57"/>
      <c r="H21" s="57"/>
      <c r="I21" s="57"/>
    </row>
    <row r="22" spans="1:14" s="2" customFormat="1" ht="14.1" x14ac:dyDescent="0.3">
      <c r="A22" s="1"/>
      <c r="B22" s="3"/>
      <c r="C22" s="50"/>
      <c r="D22" s="57"/>
      <c r="E22" s="57"/>
      <c r="F22" s="57"/>
      <c r="G22" s="57"/>
      <c r="H22" s="57"/>
      <c r="I22" s="57"/>
    </row>
    <row r="23" spans="1:14" s="2" customFormat="1" ht="14.1" x14ac:dyDescent="0.3">
      <c r="A23" s="1"/>
      <c r="B23" s="3"/>
      <c r="C23" s="50"/>
      <c r="D23" s="57"/>
      <c r="E23" s="57"/>
      <c r="F23" s="57"/>
      <c r="G23" s="57"/>
      <c r="H23" s="57"/>
      <c r="I23" s="57"/>
    </row>
    <row r="24" spans="1:14" s="2" customFormat="1" ht="14.1" x14ac:dyDescent="0.3">
      <c r="A24" s="1"/>
      <c r="B24" s="3"/>
      <c r="C24" s="50"/>
      <c r="D24" s="57"/>
      <c r="E24" s="57"/>
      <c r="F24" s="57"/>
      <c r="G24" s="57"/>
      <c r="H24" s="57"/>
      <c r="I24" s="57"/>
    </row>
    <row r="25" spans="1:14" s="2" customFormat="1" ht="14.1" x14ac:dyDescent="0.3">
      <c r="A25" s="1"/>
      <c r="B25" s="3"/>
      <c r="C25" s="50"/>
      <c r="D25" s="57"/>
      <c r="E25" s="57"/>
      <c r="F25" s="57"/>
      <c r="G25" s="57"/>
      <c r="H25" s="57"/>
      <c r="I25" s="57"/>
    </row>
    <row r="26" spans="1:14" s="2" customFormat="1" ht="14.1" x14ac:dyDescent="0.3">
      <c r="A26" s="1"/>
      <c r="B26" s="3"/>
      <c r="C26" s="50"/>
      <c r="D26" s="57"/>
      <c r="E26" s="57"/>
      <c r="F26" s="57"/>
      <c r="G26" s="57"/>
      <c r="H26" s="57"/>
      <c r="I26" s="57"/>
    </row>
    <row r="27" spans="1:14" s="2" customFormat="1" ht="14.1" x14ac:dyDescent="0.3">
      <c r="A27" s="1"/>
      <c r="B27" s="3"/>
      <c r="C27" s="50"/>
      <c r="D27" s="57"/>
      <c r="E27" s="57"/>
      <c r="F27" s="57"/>
      <c r="G27" s="57"/>
      <c r="H27" s="57"/>
      <c r="I27" s="57"/>
    </row>
    <row r="28" spans="1:14" s="2" customFormat="1" ht="14.1" x14ac:dyDescent="0.3">
      <c r="A28" s="1"/>
      <c r="B28" s="3"/>
      <c r="C28" s="50"/>
      <c r="D28" s="57"/>
      <c r="E28" s="57"/>
      <c r="F28" s="57"/>
      <c r="G28" s="57"/>
      <c r="H28" s="57"/>
      <c r="I28" s="57"/>
    </row>
    <row r="30" spans="1:14" s="2" customFormat="1" ht="14.1" x14ac:dyDescent="0.3">
      <c r="A30" s="1"/>
      <c r="B30" s="3"/>
      <c r="C30" s="50"/>
      <c r="D30" s="57"/>
      <c r="E30" s="57"/>
      <c r="F30" s="57"/>
      <c r="G30" s="57"/>
      <c r="H30" s="57"/>
      <c r="I30" s="57"/>
    </row>
    <row r="32" spans="1:14" s="2" customFormat="1" x14ac:dyDescent="0.3">
      <c r="A32" s="1"/>
      <c r="B32" s="3"/>
      <c r="C32" s="50"/>
      <c r="D32" s="57"/>
      <c r="E32" s="57"/>
      <c r="F32" s="57"/>
      <c r="G32" s="57"/>
      <c r="H32" s="57"/>
      <c r="I32" s="57"/>
    </row>
    <row r="36" spans="1:10" s="2" customFormat="1" x14ac:dyDescent="0.3">
      <c r="A36" s="1"/>
      <c r="B36" s="3"/>
      <c r="C36" s="50"/>
      <c r="D36" s="57"/>
      <c r="E36" s="57"/>
      <c r="F36" s="57"/>
      <c r="G36" s="57"/>
      <c r="H36" s="57"/>
      <c r="I36" s="57"/>
    </row>
    <row r="37" spans="1:10" s="7" customFormat="1" x14ac:dyDescent="0.3">
      <c r="A37" s="1"/>
      <c r="B37" s="3"/>
      <c r="C37" s="50"/>
      <c r="D37" s="57"/>
      <c r="E37" s="57"/>
      <c r="F37" s="57"/>
      <c r="G37" s="57"/>
      <c r="H37" s="57"/>
      <c r="I37" s="57"/>
      <c r="J37" s="2"/>
    </row>
    <row r="38" spans="1:10" s="7" customFormat="1" x14ac:dyDescent="0.3">
      <c r="A38" s="1"/>
      <c r="B38" s="3"/>
      <c r="C38" s="50"/>
      <c r="D38" s="57"/>
      <c r="E38" s="57"/>
      <c r="F38" s="57"/>
      <c r="G38" s="57"/>
      <c r="H38" s="57"/>
      <c r="I38" s="57"/>
      <c r="J38" s="2"/>
    </row>
    <row r="39" spans="1:10" s="7" customFormat="1" x14ac:dyDescent="0.3">
      <c r="A39" s="1"/>
      <c r="B39" s="3"/>
      <c r="C39" s="50"/>
      <c r="D39" s="57"/>
      <c r="E39" s="57"/>
      <c r="F39" s="57"/>
      <c r="G39" s="57"/>
      <c r="H39" s="57"/>
      <c r="I39" s="57"/>
      <c r="J39" s="2"/>
    </row>
    <row r="40" spans="1:10" s="7" customFormat="1" x14ac:dyDescent="0.3">
      <c r="A40" s="1"/>
      <c r="B40" s="3"/>
      <c r="C40" s="50"/>
      <c r="D40" s="57"/>
      <c r="E40" s="57"/>
      <c r="F40" s="57"/>
      <c r="G40" s="57"/>
      <c r="H40" s="57"/>
      <c r="I40" s="57"/>
      <c r="J40" s="2"/>
    </row>
    <row r="42" spans="1:10" s="7" customFormat="1" x14ac:dyDescent="0.3">
      <c r="A42" s="1"/>
      <c r="B42" s="3"/>
      <c r="C42" s="50"/>
      <c r="D42" s="57"/>
      <c r="E42" s="57"/>
      <c r="F42" s="57"/>
      <c r="G42" s="57"/>
      <c r="H42" s="57"/>
      <c r="I42" s="57"/>
      <c r="J42" s="2"/>
    </row>
  </sheetData>
  <conditionalFormatting sqref="D10:M11 D17:M17">
    <cfRule type="containsBlanks" dxfId="75" priority="2">
      <formula>LEN(TRIM(D10))=0</formula>
    </cfRule>
  </conditionalFormatting>
  <conditionalFormatting sqref="C6">
    <cfRule type="containsBlanks" dxfId="74" priority="1">
      <formula>LEN(TRIM(C6))=0</formula>
    </cfRule>
  </conditionalFormatting>
  <pageMargins left="0.7" right="0.7" top="0.75" bottom="0.75" header="0.3" footer="0.3"/>
  <pageSetup scale="6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69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3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9" t="s">
        <v>87</v>
      </c>
      <c r="D13" s="2" t="s">
        <v>48</v>
      </c>
      <c r="E13" s="20"/>
      <c r="I13" s="2">
        <f t="shared" ref="I13:I23" si="0">+G13-E13</f>
        <v>0</v>
      </c>
    </row>
    <row r="14" spans="1:10" ht="14.1" x14ac:dyDescent="0.3">
      <c r="C14" s="9"/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15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9"/>
      <c r="E21" s="27"/>
      <c r="F21" s="16"/>
      <c r="G21" s="27"/>
      <c r="H21" s="16"/>
      <c r="I21" s="15">
        <f t="shared" si="0"/>
        <v>0</v>
      </c>
    </row>
    <row r="22" spans="1:10" ht="14.1" x14ac:dyDescent="0.3">
      <c r="C22" s="10" t="s">
        <v>88</v>
      </c>
      <c r="D22" s="6" t="s">
        <v>20</v>
      </c>
      <c r="E22" s="28"/>
      <c r="F22" s="16"/>
      <c r="G22" s="17" t="str">
        <f>IF(ISERROR('History of Taxes Collected'!$I$35),"SEE RED TAB",ROUND('History of Taxes Collected'!I35*E22,2))</f>
        <v>SEE RED TAB</v>
      </c>
      <c r="H22" s="16"/>
      <c r="I22" s="17" t="e">
        <f t="shared" si="0"/>
        <v>#VALUE!</v>
      </c>
    </row>
    <row r="23" spans="1:10" ht="14.1" x14ac:dyDescent="0.3">
      <c r="D23" s="1" t="s">
        <v>21</v>
      </c>
      <c r="E23" s="2">
        <f>SUM(E13:E22)</f>
        <v>0</v>
      </c>
      <c r="G23" s="2">
        <f>SUM(G13:G22)</f>
        <v>0</v>
      </c>
      <c r="I23" s="2">
        <f t="shared" si="0"/>
        <v>0</v>
      </c>
    </row>
    <row r="25" spans="1:10" ht="14.1" x14ac:dyDescent="0.3">
      <c r="B25" s="14" t="s">
        <v>22</v>
      </c>
      <c r="C25" s="14"/>
      <c r="D25" s="6"/>
      <c r="E25" s="6"/>
      <c r="G25" s="29"/>
      <c r="I25" s="6">
        <f>+G25-E25</f>
        <v>0</v>
      </c>
    </row>
    <row r="27" spans="1:10" ht="18.75" x14ac:dyDescent="0.45">
      <c r="B27" s="1" t="s">
        <v>37</v>
      </c>
      <c r="E27" s="4">
        <f>+E10+E23-E25</f>
        <v>0</v>
      </c>
      <c r="G27" s="4">
        <f>+G10+G23-G25</f>
        <v>0</v>
      </c>
      <c r="I27" s="4">
        <f>+I10+I23-I25</f>
        <v>0</v>
      </c>
    </row>
    <row r="31" spans="1:10" x14ac:dyDescent="0.3">
      <c r="B31" s="3" t="s">
        <v>121</v>
      </c>
      <c r="E31" s="5" t="s">
        <v>38</v>
      </c>
      <c r="F31" s="5"/>
      <c r="G31" s="5" t="s">
        <v>29</v>
      </c>
    </row>
    <row r="32" spans="1:10" s="7" customFormat="1" ht="14.45" customHeight="1" x14ac:dyDescent="0.3">
      <c r="A32" s="1"/>
      <c r="B32" s="1"/>
      <c r="C32" s="78" t="s">
        <v>28</v>
      </c>
      <c r="D32" s="77"/>
      <c r="E32" s="2">
        <f>E25</f>
        <v>0</v>
      </c>
      <c r="G32" s="2"/>
      <c r="I32" s="2"/>
      <c r="J32" s="2"/>
    </row>
    <row r="34" spans="2:8" x14ac:dyDescent="0.3">
      <c r="C34" s="3" t="s">
        <v>122</v>
      </c>
      <c r="D34" s="50"/>
    </row>
    <row r="35" spans="2:8" x14ac:dyDescent="0.3">
      <c r="C35" s="3"/>
      <c r="D35" s="50" t="s">
        <v>92</v>
      </c>
      <c r="E35" s="2">
        <f>E27</f>
        <v>0</v>
      </c>
      <c r="F35" s="79" t="e">
        <f>E35/E32</f>
        <v>#DIV/0!</v>
      </c>
      <c r="G35" s="2">
        <f>MAXA(0,G27)</f>
        <v>0</v>
      </c>
      <c r="H35" s="79" t="e">
        <f>G35/G32</f>
        <v>#DIV/0!</v>
      </c>
    </row>
    <row r="36" spans="2:8" x14ac:dyDescent="0.3">
      <c r="C36" s="63" t="s">
        <v>107</v>
      </c>
      <c r="D36" s="51" t="s">
        <v>71</v>
      </c>
      <c r="E36" s="59">
        <f>E37-E35</f>
        <v>0</v>
      </c>
      <c r="F36" s="72"/>
      <c r="G36" s="59">
        <f>G37-G35</f>
        <v>0</v>
      </c>
    </row>
    <row r="37" spans="2:8" x14ac:dyDescent="0.3">
      <c r="C37" s="22"/>
      <c r="D37" s="50" t="s">
        <v>118</v>
      </c>
      <c r="E37" s="2">
        <f>E10</f>
        <v>0</v>
      </c>
      <c r="G37" s="2">
        <f>G27</f>
        <v>0</v>
      </c>
    </row>
    <row r="38" spans="2:8" x14ac:dyDescent="0.3">
      <c r="C38" s="3"/>
      <c r="D38" s="50"/>
    </row>
    <row r="39" spans="2:8" x14ac:dyDescent="0.3">
      <c r="C39" s="3" t="s">
        <v>123</v>
      </c>
      <c r="D39" s="50"/>
    </row>
    <row r="40" spans="2:8" x14ac:dyDescent="0.3">
      <c r="C40" s="3"/>
      <c r="D40" s="50" t="s">
        <v>71</v>
      </c>
      <c r="E40" s="2">
        <f>E36</f>
        <v>0</v>
      </c>
      <c r="G40" s="2">
        <f>G36</f>
        <v>0</v>
      </c>
    </row>
    <row r="41" spans="2:8" x14ac:dyDescent="0.3">
      <c r="C41" s="63" t="s">
        <v>107</v>
      </c>
      <c r="D41" s="55" t="s">
        <v>106</v>
      </c>
      <c r="E41" s="59">
        <f>E42-E40</f>
        <v>0</v>
      </c>
      <c r="F41" s="72"/>
      <c r="G41" s="59">
        <f>G42-G40</f>
        <v>0</v>
      </c>
    </row>
    <row r="42" spans="2:8" x14ac:dyDescent="0.3">
      <c r="C42" s="3"/>
      <c r="D42" s="50" t="s">
        <v>124</v>
      </c>
      <c r="E42" s="2">
        <f>E25</f>
        <v>0</v>
      </c>
      <c r="G42" s="2">
        <f>G32</f>
        <v>0</v>
      </c>
    </row>
    <row r="43" spans="2:8" x14ac:dyDescent="0.3">
      <c r="B43" s="3"/>
      <c r="C43" s="50"/>
    </row>
    <row r="44" spans="2:8" ht="37.5" customHeight="1" x14ac:dyDescent="0.45">
      <c r="C44" s="87" t="s">
        <v>120</v>
      </c>
      <c r="D44" s="87"/>
      <c r="E44" s="64"/>
      <c r="F44" s="80"/>
      <c r="G44" s="69">
        <f>G41-E41</f>
        <v>0</v>
      </c>
    </row>
  </sheetData>
  <mergeCells count="1">
    <mergeCell ref="C44:D44"/>
  </mergeCells>
  <conditionalFormatting sqref="I1:I1048576">
    <cfRule type="cellIs" dxfId="15" priority="9" operator="lessThan">
      <formula>0</formula>
    </cfRule>
  </conditionalFormatting>
  <conditionalFormatting sqref="E10 E25 E13:E22 G13:G22">
    <cfRule type="containsBlanks" dxfId="14" priority="8">
      <formula>LEN(TRIM(E10))=0</formula>
    </cfRule>
  </conditionalFormatting>
  <conditionalFormatting sqref="G20:G21">
    <cfRule type="containsBlanks" dxfId="13" priority="6">
      <formula>LEN(TRIM(G20))=0</formula>
    </cfRule>
    <cfRule type="containsBlanks" dxfId="12" priority="7">
      <formula>LEN(TRIM(G20))=0</formula>
    </cfRule>
  </conditionalFormatting>
  <conditionalFormatting sqref="G25">
    <cfRule type="containsBlanks" dxfId="11" priority="5">
      <formula>LEN(TRIM(G25))=0</formula>
    </cfRule>
  </conditionalFormatting>
  <conditionalFormatting sqref="C16:D21">
    <cfRule type="containsBlanks" dxfId="10" priority="4">
      <formula>LEN(TRIM(C16))=0</formula>
    </cfRule>
  </conditionalFormatting>
  <conditionalFormatting sqref="G32">
    <cfRule type="containsBlanks" dxfId="9" priority="3">
      <formula>LEN(TRIM(G32))=0</formula>
    </cfRule>
  </conditionalFormatting>
  <conditionalFormatting sqref="C15:D15">
    <cfRule type="containsBlanks" dxfId="8" priority="2">
      <formula>LEN(TRIM(C15))=0</formula>
    </cfRule>
  </conditionalFormatting>
  <conditionalFormatting sqref="C14:D14">
    <cfRule type="containsBlanks" dxfId="7" priority="1">
      <formula>LEN(TRIM(C14))=0</formula>
    </cfRule>
  </conditionalFormatting>
  <pageMargins left="0.7" right="0.7" top="0.75" bottom="0.75" header="0.3" footer="0.3"/>
  <pageSetup scale="6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zoomScale="90" zoomScaleNormal="90" workbookViewId="0">
      <pane xSplit="4" topLeftCell="E1" activePane="topRight" state="frozen"/>
      <selection pane="topRight" activeCell="F11" sqref="F11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2.5703125" style="2" customWidth="1"/>
    <col min="5" max="5" width="19.5703125" style="64" customWidth="1"/>
    <col min="6" max="9" width="19.5703125" style="2" customWidth="1"/>
    <col min="10" max="10" width="3.85546875" style="2" customWidth="1"/>
    <col min="11" max="11" width="19.5703125" style="64" customWidth="1"/>
    <col min="12" max="15" width="19.5703125" style="2" customWidth="1"/>
    <col min="16" max="16" width="3.85546875" style="7" customWidth="1"/>
    <col min="17" max="17" width="19.5703125" style="64" customWidth="1"/>
    <col min="18" max="18" width="19.5703125" style="2" customWidth="1"/>
    <col min="19" max="20" width="19.5703125" style="1" customWidth="1"/>
    <col min="21" max="21" width="19.5703125" style="1" hidden="1" customWidth="1"/>
    <col min="22" max="16384" width="9.140625" style="1"/>
  </cols>
  <sheetData>
    <row r="1" spans="1:21" s="11" customFormat="1" ht="18" x14ac:dyDescent="0.4">
      <c r="A1" s="11" t="s">
        <v>26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3"/>
      <c r="Q1" s="12"/>
      <c r="R1" s="12"/>
    </row>
    <row r="2" spans="1:21" ht="14.1" x14ac:dyDescent="0.3">
      <c r="A2" s="30" t="s">
        <v>70</v>
      </c>
    </row>
    <row r="3" spans="1:21" ht="14.1" x14ac:dyDescent="0.3">
      <c r="A3" s="1" t="s">
        <v>27</v>
      </c>
    </row>
    <row r="6" spans="1:21" ht="14.1" x14ac:dyDescent="0.3">
      <c r="C6" s="1" t="s">
        <v>42</v>
      </c>
      <c r="D6" s="44">
        <f>'FY19 Budget Recap'!C6</f>
        <v>0</v>
      </c>
    </row>
    <row r="8" spans="1:21" s="22" customFormat="1" ht="14.1" x14ac:dyDescent="0.3">
      <c r="D8" s="23"/>
      <c r="E8" s="88" t="s">
        <v>39</v>
      </c>
      <c r="F8" s="88"/>
      <c r="G8" s="88"/>
      <c r="H8" s="88"/>
      <c r="I8" s="88"/>
      <c r="J8" s="19"/>
      <c r="K8" s="88" t="s">
        <v>40</v>
      </c>
      <c r="L8" s="88"/>
      <c r="M8" s="88"/>
      <c r="N8" s="88"/>
      <c r="O8" s="88"/>
      <c r="P8" s="24"/>
      <c r="Q8" s="88" t="s">
        <v>23</v>
      </c>
      <c r="R8" s="88"/>
      <c r="S8" s="88"/>
      <c r="T8" s="88"/>
      <c r="U8" s="88"/>
    </row>
    <row r="10" spans="1:21" s="3" customFormat="1" ht="14.1" x14ac:dyDescent="0.3">
      <c r="D10" s="59"/>
      <c r="E10" s="70" t="s">
        <v>109</v>
      </c>
      <c r="F10" s="71" t="s">
        <v>117</v>
      </c>
      <c r="G10" s="71" t="s">
        <v>112</v>
      </c>
      <c r="H10" s="71" t="s">
        <v>110</v>
      </c>
      <c r="I10" s="71" t="s">
        <v>111</v>
      </c>
      <c r="J10" s="59"/>
      <c r="K10" s="70" t="s">
        <v>109</v>
      </c>
      <c r="L10" s="71" t="s">
        <v>117</v>
      </c>
      <c r="M10" s="71" t="s">
        <v>112</v>
      </c>
      <c r="N10" s="71" t="s">
        <v>110</v>
      </c>
      <c r="O10" s="71" t="s">
        <v>111</v>
      </c>
      <c r="P10" s="72"/>
      <c r="Q10" s="70" t="s">
        <v>109</v>
      </c>
      <c r="R10" s="71" t="s">
        <v>117</v>
      </c>
      <c r="S10" s="71" t="s">
        <v>112</v>
      </c>
      <c r="T10" s="71" t="s">
        <v>110</v>
      </c>
      <c r="U10" s="71" t="s">
        <v>111</v>
      </c>
    </row>
    <row r="11" spans="1:21" ht="14.1" x14ac:dyDescent="0.3">
      <c r="B11" s="1" t="s">
        <v>0</v>
      </c>
      <c r="E11" s="65">
        <f>SUM(F11:I11)</f>
        <v>0</v>
      </c>
      <c r="F11" s="20"/>
      <c r="G11" s="20"/>
      <c r="H11" s="20"/>
      <c r="I11" s="20"/>
      <c r="J11" s="20"/>
      <c r="K11" s="65">
        <f>SUM(L11:O11)</f>
        <v>0</v>
      </c>
      <c r="L11" s="20">
        <f>F11</f>
        <v>0</v>
      </c>
      <c r="M11" s="20">
        <f t="shared" ref="M11:O11" si="0">G11</f>
        <v>0</v>
      </c>
      <c r="N11" s="20">
        <f t="shared" si="0"/>
        <v>0</v>
      </c>
      <c r="O11" s="20">
        <f t="shared" si="0"/>
        <v>0</v>
      </c>
      <c r="Q11" s="64">
        <f>K11-E11</f>
        <v>0</v>
      </c>
    </row>
    <row r="12" spans="1:21" ht="14.1" x14ac:dyDescent="0.3">
      <c r="K12" s="65"/>
    </row>
    <row r="13" spans="1:21" ht="14.1" x14ac:dyDescent="0.3">
      <c r="B13" s="3" t="s">
        <v>1</v>
      </c>
      <c r="K13" s="65"/>
    </row>
    <row r="14" spans="1:21" ht="14.1" x14ac:dyDescent="0.3">
      <c r="C14" s="9" t="s">
        <v>89</v>
      </c>
      <c r="D14" s="2" t="s">
        <v>48</v>
      </c>
      <c r="E14" s="65">
        <f>SUM(F14:I14)</f>
        <v>0</v>
      </c>
      <c r="F14" s="20"/>
      <c r="G14" s="20"/>
      <c r="H14" s="20"/>
      <c r="I14" s="20"/>
      <c r="J14" s="20"/>
      <c r="K14" s="65">
        <f t="shared" ref="K14:K22" si="1">SUM(L14:O14)</f>
        <v>0</v>
      </c>
      <c r="L14" s="20"/>
      <c r="M14" s="20"/>
      <c r="N14" s="20"/>
      <c r="O14" s="20"/>
      <c r="Q14" s="64">
        <f t="shared" ref="Q14:Q22" si="2">K14-E14</f>
        <v>0</v>
      </c>
      <c r="R14" s="2">
        <f t="shared" ref="R14:R22" si="3">L14-F14</f>
        <v>0</v>
      </c>
      <c r="S14" s="2">
        <f t="shared" ref="S14:S22" si="4">M14-G14</f>
        <v>0</v>
      </c>
      <c r="T14" s="2">
        <f t="shared" ref="T14:T22" si="5">N14-H14</f>
        <v>0</v>
      </c>
      <c r="U14" s="2">
        <f t="shared" ref="U14:U22" si="6">O14-I14</f>
        <v>0</v>
      </c>
    </row>
    <row r="15" spans="1:21" ht="14.1" x14ac:dyDescent="0.3">
      <c r="C15" s="9" t="s">
        <v>113</v>
      </c>
      <c r="D15" s="2" t="s">
        <v>114</v>
      </c>
      <c r="E15" s="66">
        <f t="shared" ref="E15:E22" si="7">SUM(F15:I15)</f>
        <v>0</v>
      </c>
      <c r="F15" s="27"/>
      <c r="G15" s="27"/>
      <c r="H15" s="27"/>
      <c r="I15" s="27"/>
      <c r="J15" s="27"/>
      <c r="K15" s="66">
        <f t="shared" si="1"/>
        <v>0</v>
      </c>
      <c r="L15" s="27"/>
      <c r="M15" s="27"/>
      <c r="N15" s="27"/>
      <c r="O15" s="27"/>
      <c r="P15" s="16"/>
      <c r="Q15" s="73">
        <f t="shared" si="2"/>
        <v>0</v>
      </c>
      <c r="R15" s="15">
        <f t="shared" si="3"/>
        <v>0</v>
      </c>
      <c r="S15" s="15">
        <f t="shared" si="4"/>
        <v>0</v>
      </c>
      <c r="T15" s="15">
        <f t="shared" si="5"/>
        <v>0</v>
      </c>
      <c r="U15" s="15">
        <f t="shared" si="6"/>
        <v>0</v>
      </c>
    </row>
    <row r="16" spans="1:21" ht="14.1" x14ac:dyDescent="0.3">
      <c r="C16" s="9" t="s">
        <v>116</v>
      </c>
      <c r="D16" s="2" t="s">
        <v>115</v>
      </c>
      <c r="E16" s="66">
        <f t="shared" si="7"/>
        <v>0</v>
      </c>
      <c r="F16" s="27"/>
      <c r="G16" s="27"/>
      <c r="H16" s="27"/>
      <c r="I16" s="27"/>
      <c r="J16" s="27"/>
      <c r="K16" s="66">
        <f t="shared" si="1"/>
        <v>0</v>
      </c>
      <c r="L16" s="27"/>
      <c r="M16" s="27"/>
      <c r="N16" s="27"/>
      <c r="O16" s="27"/>
      <c r="P16" s="16"/>
      <c r="Q16" s="73">
        <f t="shared" si="2"/>
        <v>0</v>
      </c>
      <c r="R16" s="15">
        <f t="shared" si="3"/>
        <v>0</v>
      </c>
      <c r="S16" s="15">
        <f t="shared" si="4"/>
        <v>0</v>
      </c>
      <c r="T16" s="15">
        <f t="shared" si="5"/>
        <v>0</v>
      </c>
      <c r="U16" s="15">
        <f t="shared" si="6"/>
        <v>0</v>
      </c>
    </row>
    <row r="17" spans="1:22" ht="14.1" x14ac:dyDescent="0.3">
      <c r="C17" s="9"/>
      <c r="E17" s="66">
        <f t="shared" si="7"/>
        <v>0</v>
      </c>
      <c r="F17" s="27"/>
      <c r="G17" s="27"/>
      <c r="H17" s="27"/>
      <c r="I17" s="27"/>
      <c r="J17" s="27"/>
      <c r="K17" s="66">
        <f t="shared" si="1"/>
        <v>0</v>
      </c>
      <c r="L17" s="27"/>
      <c r="M17" s="27"/>
      <c r="N17" s="27"/>
      <c r="O17" s="27"/>
      <c r="P17" s="16"/>
      <c r="Q17" s="73">
        <f t="shared" si="2"/>
        <v>0</v>
      </c>
      <c r="R17" s="15">
        <f t="shared" si="3"/>
        <v>0</v>
      </c>
      <c r="S17" s="15">
        <f t="shared" si="4"/>
        <v>0</v>
      </c>
      <c r="T17" s="15">
        <f t="shared" si="5"/>
        <v>0</v>
      </c>
      <c r="U17" s="15">
        <f t="shared" si="6"/>
        <v>0</v>
      </c>
    </row>
    <row r="18" spans="1:22" s="2" customFormat="1" ht="14.1" x14ac:dyDescent="0.3">
      <c r="A18" s="1"/>
      <c r="B18" s="1"/>
      <c r="C18" s="9"/>
      <c r="E18" s="66">
        <f t="shared" si="7"/>
        <v>0</v>
      </c>
      <c r="F18" s="27"/>
      <c r="G18" s="27"/>
      <c r="H18" s="27"/>
      <c r="I18" s="27"/>
      <c r="J18" s="27"/>
      <c r="K18" s="66">
        <f t="shared" si="1"/>
        <v>0</v>
      </c>
      <c r="L18" s="27"/>
      <c r="M18" s="27"/>
      <c r="N18" s="27"/>
      <c r="O18" s="27"/>
      <c r="P18" s="16"/>
      <c r="Q18" s="73">
        <f t="shared" si="2"/>
        <v>0</v>
      </c>
      <c r="R18" s="15">
        <f t="shared" si="3"/>
        <v>0</v>
      </c>
      <c r="S18" s="15">
        <f t="shared" si="4"/>
        <v>0</v>
      </c>
      <c r="T18" s="15">
        <f t="shared" si="5"/>
        <v>0</v>
      </c>
      <c r="U18" s="15">
        <f t="shared" si="6"/>
        <v>0</v>
      </c>
    </row>
    <row r="19" spans="1:22" s="2" customFormat="1" ht="14.1" x14ac:dyDescent="0.3">
      <c r="A19" s="1"/>
      <c r="B19" s="1"/>
      <c r="C19" s="9"/>
      <c r="E19" s="66">
        <f t="shared" si="7"/>
        <v>0</v>
      </c>
      <c r="F19" s="27"/>
      <c r="G19" s="27"/>
      <c r="H19" s="27"/>
      <c r="I19" s="27"/>
      <c r="J19" s="27"/>
      <c r="K19" s="66">
        <f t="shared" si="1"/>
        <v>0</v>
      </c>
      <c r="L19" s="27"/>
      <c r="M19" s="27"/>
      <c r="N19" s="27"/>
      <c r="O19" s="27"/>
      <c r="P19" s="16"/>
      <c r="Q19" s="73">
        <f t="shared" si="2"/>
        <v>0</v>
      </c>
      <c r="R19" s="15">
        <f t="shared" si="3"/>
        <v>0</v>
      </c>
      <c r="S19" s="15">
        <f t="shared" si="4"/>
        <v>0</v>
      </c>
      <c r="T19" s="15">
        <f t="shared" si="5"/>
        <v>0</v>
      </c>
      <c r="U19" s="15">
        <f t="shared" si="6"/>
        <v>0</v>
      </c>
    </row>
    <row r="20" spans="1:22" s="2" customFormat="1" ht="14.1" x14ac:dyDescent="0.3">
      <c r="A20" s="1"/>
      <c r="B20" s="1"/>
      <c r="C20" s="9"/>
      <c r="E20" s="66">
        <f t="shared" si="7"/>
        <v>0</v>
      </c>
      <c r="F20" s="27"/>
      <c r="G20" s="27"/>
      <c r="H20" s="27"/>
      <c r="I20" s="27"/>
      <c r="J20" s="27"/>
      <c r="K20" s="66">
        <f t="shared" si="1"/>
        <v>0</v>
      </c>
      <c r="L20" s="27"/>
      <c r="M20" s="27"/>
      <c r="N20" s="27"/>
      <c r="O20" s="27"/>
      <c r="P20" s="16"/>
      <c r="Q20" s="73">
        <f t="shared" si="2"/>
        <v>0</v>
      </c>
      <c r="R20" s="15">
        <f t="shared" si="3"/>
        <v>0</v>
      </c>
      <c r="S20" s="15">
        <f t="shared" si="4"/>
        <v>0</v>
      </c>
      <c r="T20" s="15">
        <f t="shared" si="5"/>
        <v>0</v>
      </c>
      <c r="U20" s="15">
        <f t="shared" si="6"/>
        <v>0</v>
      </c>
    </row>
    <row r="21" spans="1:22" s="2" customFormat="1" ht="14.1" x14ac:dyDescent="0.3">
      <c r="A21" s="1"/>
      <c r="B21" s="1"/>
      <c r="C21" s="9"/>
      <c r="E21" s="66">
        <f t="shared" si="7"/>
        <v>0</v>
      </c>
      <c r="F21" s="27"/>
      <c r="G21" s="27"/>
      <c r="H21" s="27"/>
      <c r="I21" s="27"/>
      <c r="J21" s="27"/>
      <c r="K21" s="66">
        <f t="shared" si="1"/>
        <v>0</v>
      </c>
      <c r="L21" s="27"/>
      <c r="M21" s="27"/>
      <c r="N21" s="27"/>
      <c r="O21" s="27"/>
      <c r="P21" s="16"/>
      <c r="Q21" s="73">
        <f t="shared" si="2"/>
        <v>0</v>
      </c>
      <c r="R21" s="15">
        <f t="shared" si="3"/>
        <v>0</v>
      </c>
      <c r="S21" s="15">
        <f t="shared" si="4"/>
        <v>0</v>
      </c>
      <c r="T21" s="15">
        <f t="shared" si="5"/>
        <v>0</v>
      </c>
      <c r="U21" s="15">
        <f t="shared" si="6"/>
        <v>0</v>
      </c>
    </row>
    <row r="22" spans="1:22" s="2" customFormat="1" ht="14.1" x14ac:dyDescent="0.3">
      <c r="A22" s="1"/>
      <c r="B22" s="1"/>
      <c r="C22" s="10" t="s">
        <v>90</v>
      </c>
      <c r="D22" s="6" t="s">
        <v>20</v>
      </c>
      <c r="E22" s="67">
        <f t="shared" si="7"/>
        <v>0</v>
      </c>
      <c r="F22" s="28"/>
      <c r="G22" s="28"/>
      <c r="H22" s="28"/>
      <c r="I22" s="28"/>
      <c r="J22" s="28"/>
      <c r="K22" s="67">
        <f t="shared" si="1"/>
        <v>0</v>
      </c>
      <c r="L22" s="28" t="str">
        <f>IF(ISERROR('History of Taxes Collected'!$I$35),"SEE RED TAB",ROUND('History of Taxes Collected'!$I$35*F22,2))</f>
        <v>SEE RED TAB</v>
      </c>
      <c r="M22" s="28" t="str">
        <f>IF(ISERROR('History of Taxes Collected'!$I$35),"SEE RED TAB",ROUND('History of Taxes Collected'!$I$35*G22,2))</f>
        <v>SEE RED TAB</v>
      </c>
      <c r="N22" s="28" t="str">
        <f>IF(ISERROR('History of Taxes Collected'!$I$35),"SEE RED TAB",ROUND('History of Taxes Collected'!$I$35*H22,2))</f>
        <v>SEE RED TAB</v>
      </c>
      <c r="O22" s="28" t="str">
        <f>IF(ISERROR('History of Taxes Collected'!$I$35),"SEE RED TAB",ROUND('History of Taxes Collected'!$I$35*I22,2))</f>
        <v>SEE RED TAB</v>
      </c>
      <c r="P22" s="17"/>
      <c r="Q22" s="74">
        <f t="shared" si="2"/>
        <v>0</v>
      </c>
      <c r="R22" s="17" t="e">
        <f t="shared" si="3"/>
        <v>#VALUE!</v>
      </c>
      <c r="S22" s="17" t="e">
        <f t="shared" si="4"/>
        <v>#VALUE!</v>
      </c>
      <c r="T22" s="17" t="e">
        <f t="shared" si="5"/>
        <v>#VALUE!</v>
      </c>
      <c r="U22" s="17" t="e">
        <f t="shared" si="6"/>
        <v>#VALUE!</v>
      </c>
    </row>
    <row r="23" spans="1:22" s="2" customFormat="1" ht="14.1" x14ac:dyDescent="0.3">
      <c r="A23" s="1"/>
      <c r="B23" s="1"/>
      <c r="C23" s="1"/>
      <c r="D23" s="1" t="s">
        <v>21</v>
      </c>
      <c r="E23" s="64">
        <f t="shared" ref="E23:O23" si="8">SUM(E14:E22)</f>
        <v>0</v>
      </c>
      <c r="F23" s="2">
        <f t="shared" si="8"/>
        <v>0</v>
      </c>
      <c r="G23" s="2">
        <f t="shared" si="8"/>
        <v>0</v>
      </c>
      <c r="H23" s="2">
        <f t="shared" si="8"/>
        <v>0</v>
      </c>
      <c r="I23" s="2">
        <f t="shared" si="8"/>
        <v>0</v>
      </c>
      <c r="K23" s="64">
        <f>SUM(K14:K22)</f>
        <v>0</v>
      </c>
      <c r="L23" s="2">
        <f t="shared" si="8"/>
        <v>0</v>
      </c>
      <c r="M23" s="2">
        <f t="shared" si="8"/>
        <v>0</v>
      </c>
      <c r="N23" s="2">
        <f t="shared" si="8"/>
        <v>0</v>
      </c>
      <c r="O23" s="2">
        <f t="shared" si="8"/>
        <v>0</v>
      </c>
      <c r="Q23" s="64">
        <f>SUM(Q14:Q22)</f>
        <v>0</v>
      </c>
      <c r="R23" s="2" t="e">
        <f t="shared" ref="R23:U23" si="9">SUM(R14:R22)</f>
        <v>#VALUE!</v>
      </c>
      <c r="S23" s="2" t="e">
        <f t="shared" si="9"/>
        <v>#VALUE!</v>
      </c>
      <c r="T23" s="2" t="e">
        <f t="shared" si="9"/>
        <v>#VALUE!</v>
      </c>
      <c r="U23" s="2" t="e">
        <f t="shared" si="9"/>
        <v>#VALUE!</v>
      </c>
    </row>
    <row r="24" spans="1:22" ht="14.1" x14ac:dyDescent="0.3">
      <c r="K24" s="65"/>
      <c r="L24" s="20"/>
      <c r="M24" s="20"/>
      <c r="N24" s="20"/>
      <c r="O24" s="20"/>
    </row>
    <row r="25" spans="1:22" s="2" customFormat="1" ht="14.1" x14ac:dyDescent="0.3">
      <c r="A25" s="1"/>
      <c r="B25" s="14" t="s">
        <v>22</v>
      </c>
      <c r="C25" s="14"/>
      <c r="D25" s="6"/>
      <c r="E25" s="68">
        <f>SUM(F25:I25)</f>
        <v>0</v>
      </c>
      <c r="F25" s="6"/>
      <c r="G25" s="6"/>
      <c r="H25" s="6"/>
      <c r="I25" s="6"/>
      <c r="J25" s="6"/>
      <c r="K25" s="75">
        <f>SUM(L25:O25)</f>
        <v>0</v>
      </c>
      <c r="L25" s="29"/>
      <c r="M25" s="29"/>
      <c r="N25" s="29"/>
      <c r="O25" s="29"/>
      <c r="P25" s="6"/>
      <c r="Q25" s="68">
        <f t="shared" ref="Q25" si="10">K25-E25</f>
        <v>0</v>
      </c>
      <c r="R25" s="6">
        <f t="shared" ref="R25" si="11">L25-F25</f>
        <v>0</v>
      </c>
      <c r="S25" s="6">
        <f t="shared" ref="S25" si="12">M25-G25</f>
        <v>0</v>
      </c>
      <c r="T25" s="6">
        <f t="shared" ref="T25" si="13">N25-H25</f>
        <v>0</v>
      </c>
      <c r="U25" s="6">
        <f t="shared" ref="U25" si="14">O25-I25</f>
        <v>0</v>
      </c>
    </row>
    <row r="26" spans="1:22" ht="14.1" x14ac:dyDescent="0.3">
      <c r="S26" s="2"/>
      <c r="T26" s="2"/>
      <c r="U26" s="2"/>
    </row>
    <row r="27" spans="1:22" s="2" customFormat="1" ht="15.6" x14ac:dyDescent="0.45">
      <c r="A27" s="1"/>
      <c r="B27" s="1" t="s">
        <v>37</v>
      </c>
      <c r="C27" s="1"/>
      <c r="E27" s="69">
        <f>+E11+E23-E25</f>
        <v>0</v>
      </c>
      <c r="F27" s="4">
        <f t="shared" ref="F27:O27" si="15">+F11+F23-F25</f>
        <v>0</v>
      </c>
      <c r="G27" s="4">
        <f t="shared" si="15"/>
        <v>0</v>
      </c>
      <c r="H27" s="4">
        <f t="shared" si="15"/>
        <v>0</v>
      </c>
      <c r="I27" s="4">
        <f t="shared" si="15"/>
        <v>0</v>
      </c>
      <c r="J27" s="4"/>
      <c r="K27" s="69">
        <f t="shared" si="15"/>
        <v>0</v>
      </c>
      <c r="L27" s="4">
        <f t="shared" si="15"/>
        <v>0</v>
      </c>
      <c r="M27" s="4">
        <f t="shared" si="15"/>
        <v>0</v>
      </c>
      <c r="N27" s="4">
        <f t="shared" si="15"/>
        <v>0</v>
      </c>
      <c r="O27" s="4">
        <f t="shared" si="15"/>
        <v>0</v>
      </c>
      <c r="P27" s="7"/>
      <c r="Q27" s="69">
        <f>+Q11+Q23-Q25</f>
        <v>0</v>
      </c>
      <c r="R27" s="4" t="e">
        <f t="shared" ref="R27:U27" si="16">+R11+R23-R25</f>
        <v>#VALUE!</v>
      </c>
      <c r="S27" s="4" t="e">
        <f t="shared" si="16"/>
        <v>#VALUE!</v>
      </c>
      <c r="T27" s="4" t="e">
        <f t="shared" si="16"/>
        <v>#VALUE!</v>
      </c>
      <c r="U27" s="4" t="e">
        <f t="shared" si="16"/>
        <v>#VALUE!</v>
      </c>
    </row>
    <row r="30" spans="1:22" ht="14.1" x14ac:dyDescent="0.3">
      <c r="B30" s="3" t="s">
        <v>121</v>
      </c>
      <c r="E30" s="5" t="s">
        <v>38</v>
      </c>
      <c r="F30" s="5"/>
      <c r="G30" s="5"/>
      <c r="H30" s="5"/>
      <c r="I30" s="5"/>
      <c r="J30" s="5"/>
      <c r="K30" s="5" t="s">
        <v>29</v>
      </c>
      <c r="O30" s="64"/>
      <c r="P30" s="2"/>
      <c r="Q30" s="2"/>
      <c r="S30" s="2"/>
      <c r="T30" s="7"/>
      <c r="U30" s="64"/>
      <c r="V30" s="2"/>
    </row>
    <row r="31" spans="1:22" x14ac:dyDescent="0.3">
      <c r="C31" s="78" t="s">
        <v>28</v>
      </c>
      <c r="D31" s="77"/>
      <c r="E31" s="2">
        <f>E25</f>
        <v>0</v>
      </c>
      <c r="J31" s="7"/>
      <c r="K31" s="2">
        <f>K41</f>
        <v>0</v>
      </c>
      <c r="O31" s="64"/>
      <c r="P31" s="2"/>
      <c r="Q31" s="2"/>
      <c r="S31" s="2"/>
      <c r="T31" s="7"/>
      <c r="U31" s="64"/>
      <c r="V31" s="2"/>
    </row>
    <row r="32" spans="1:22" x14ac:dyDescent="0.3">
      <c r="E32" s="2"/>
      <c r="J32" s="7"/>
      <c r="K32" s="2"/>
      <c r="O32" s="64"/>
      <c r="P32" s="2"/>
      <c r="Q32" s="2"/>
      <c r="S32" s="2"/>
      <c r="T32" s="7"/>
      <c r="U32" s="64"/>
      <c r="V32" s="2"/>
    </row>
    <row r="33" spans="2:22" x14ac:dyDescent="0.3">
      <c r="C33" s="3" t="s">
        <v>122</v>
      </c>
      <c r="D33" s="50"/>
      <c r="E33" s="2"/>
      <c r="J33" s="7"/>
      <c r="K33" s="2"/>
      <c r="O33" s="64"/>
      <c r="P33" s="2"/>
      <c r="Q33" s="2"/>
      <c r="S33" s="2"/>
      <c r="T33" s="7"/>
      <c r="U33" s="64"/>
      <c r="V33" s="2"/>
    </row>
    <row r="34" spans="2:22" x14ac:dyDescent="0.3">
      <c r="C34" s="3"/>
      <c r="D34" s="50" t="s">
        <v>128</v>
      </c>
      <c r="E34" s="2">
        <f>E27</f>
        <v>0</v>
      </c>
      <c r="J34" s="79"/>
      <c r="K34" s="2">
        <v>0</v>
      </c>
      <c r="O34" s="64"/>
      <c r="P34" s="2"/>
      <c r="Q34" s="2"/>
      <c r="S34" s="2"/>
      <c r="T34" s="7"/>
      <c r="U34" s="64"/>
      <c r="V34" s="2"/>
    </row>
    <row r="35" spans="2:22" x14ac:dyDescent="0.3">
      <c r="C35" s="63" t="s">
        <v>107</v>
      </c>
      <c r="D35" s="51" t="s">
        <v>71</v>
      </c>
      <c r="E35" s="59">
        <f>E36-E34</f>
        <v>0</v>
      </c>
      <c r="F35" s="59"/>
      <c r="G35" s="59"/>
      <c r="H35" s="59"/>
      <c r="I35" s="59"/>
      <c r="J35" s="72"/>
      <c r="K35" s="59">
        <f>K36-K34</f>
        <v>0</v>
      </c>
      <c r="O35" s="64"/>
      <c r="P35" s="2"/>
      <c r="Q35" s="2"/>
      <c r="S35" s="2"/>
      <c r="T35" s="7"/>
      <c r="U35" s="64"/>
      <c r="V35" s="2"/>
    </row>
    <row r="36" spans="2:22" x14ac:dyDescent="0.3">
      <c r="C36" s="22"/>
      <c r="D36" s="50" t="s">
        <v>118</v>
      </c>
      <c r="E36" s="2">
        <f>E11</f>
        <v>0</v>
      </c>
      <c r="J36" s="7"/>
      <c r="K36" s="2">
        <f>K27</f>
        <v>0</v>
      </c>
      <c r="O36" s="64"/>
      <c r="P36" s="2"/>
      <c r="Q36" s="2"/>
      <c r="S36" s="2"/>
      <c r="T36" s="7"/>
      <c r="U36" s="64"/>
      <c r="V36" s="2"/>
    </row>
    <row r="37" spans="2:22" x14ac:dyDescent="0.3">
      <c r="C37" s="3"/>
      <c r="D37" s="50"/>
      <c r="E37" s="2"/>
      <c r="J37" s="7"/>
      <c r="K37" s="2"/>
      <c r="O37" s="64"/>
      <c r="P37" s="2"/>
      <c r="Q37" s="2"/>
      <c r="S37" s="2"/>
      <c r="T37" s="7"/>
      <c r="U37" s="64"/>
      <c r="V37" s="2"/>
    </row>
    <row r="38" spans="2:22" x14ac:dyDescent="0.3">
      <c r="C38" s="3" t="s">
        <v>123</v>
      </c>
      <c r="D38" s="50"/>
      <c r="E38" s="2"/>
      <c r="J38" s="7"/>
      <c r="K38" s="2"/>
      <c r="O38" s="64"/>
      <c r="P38" s="2"/>
      <c r="Q38" s="2"/>
      <c r="S38" s="2"/>
      <c r="T38" s="7"/>
      <c r="U38" s="64"/>
      <c r="V38" s="2"/>
    </row>
    <row r="39" spans="2:22" x14ac:dyDescent="0.3">
      <c r="C39" s="3"/>
      <c r="D39" s="50" t="s">
        <v>71</v>
      </c>
      <c r="E39" s="2">
        <f>E35</f>
        <v>0</v>
      </c>
      <c r="J39" s="7"/>
      <c r="K39" s="2">
        <f>K35</f>
        <v>0</v>
      </c>
      <c r="O39" s="64"/>
      <c r="P39" s="2"/>
      <c r="Q39" s="2"/>
      <c r="S39" s="2"/>
      <c r="T39" s="7"/>
      <c r="U39" s="64"/>
      <c r="V39" s="2"/>
    </row>
    <row r="40" spans="2:22" x14ac:dyDescent="0.3">
      <c r="C40" s="63" t="s">
        <v>107</v>
      </c>
      <c r="D40" s="55" t="s">
        <v>106</v>
      </c>
      <c r="E40" s="59">
        <f>E41-E39</f>
        <v>0</v>
      </c>
      <c r="F40" s="59"/>
      <c r="G40" s="59"/>
      <c r="H40" s="59"/>
      <c r="I40" s="59"/>
      <c r="J40" s="72"/>
      <c r="K40" s="59"/>
      <c r="O40" s="64"/>
      <c r="P40" s="2"/>
      <c r="Q40" s="2"/>
      <c r="S40" s="2"/>
      <c r="T40" s="7"/>
      <c r="U40" s="64"/>
      <c r="V40" s="2"/>
    </row>
    <row r="41" spans="2:22" x14ac:dyDescent="0.3">
      <c r="C41" s="3"/>
      <c r="D41" s="50" t="s">
        <v>124</v>
      </c>
      <c r="E41" s="2">
        <f>E25</f>
        <v>0</v>
      </c>
      <c r="J41" s="7"/>
      <c r="K41" s="2">
        <f>K39+K40</f>
        <v>0</v>
      </c>
      <c r="O41" s="64"/>
      <c r="P41" s="2"/>
      <c r="Q41" s="2"/>
      <c r="S41" s="2"/>
      <c r="T41" s="7"/>
      <c r="U41" s="64"/>
      <c r="V41" s="2"/>
    </row>
    <row r="42" spans="2:22" x14ac:dyDescent="0.3">
      <c r="B42" s="3"/>
      <c r="C42" s="50"/>
      <c r="E42" s="2"/>
      <c r="J42" s="7"/>
      <c r="K42" s="2"/>
      <c r="O42" s="64"/>
      <c r="P42" s="2"/>
      <c r="Q42" s="2"/>
      <c r="S42" s="2"/>
      <c r="T42" s="7"/>
      <c r="U42" s="64"/>
      <c r="V42" s="2"/>
    </row>
    <row r="43" spans="2:22" ht="38.1" customHeight="1" x14ac:dyDescent="0.45">
      <c r="C43" s="87" t="s">
        <v>120</v>
      </c>
      <c r="D43" s="87"/>
      <c r="F43" s="64"/>
      <c r="G43" s="64"/>
      <c r="H43" s="64"/>
      <c r="I43" s="64"/>
      <c r="J43" s="80"/>
      <c r="K43" s="69">
        <f>K40-E40</f>
        <v>0</v>
      </c>
      <c r="O43" s="64"/>
      <c r="P43" s="2"/>
      <c r="Q43" s="2"/>
      <c r="S43" s="2"/>
      <c r="T43" s="7"/>
      <c r="U43" s="64"/>
      <c r="V43" s="2"/>
    </row>
  </sheetData>
  <mergeCells count="4">
    <mergeCell ref="E8:I8"/>
    <mergeCell ref="K8:O8"/>
    <mergeCell ref="Q8:U8"/>
    <mergeCell ref="C43:D43"/>
  </mergeCells>
  <conditionalFormatting sqref="Q1:Q9 R14:U23 E23:P23 R25:U27 Q11:Q29 Q44:Q1048576 U30:U43">
    <cfRule type="cellIs" dxfId="6" priority="11" operator="lessThan">
      <formula>0</formula>
    </cfRule>
  </conditionalFormatting>
  <conditionalFormatting sqref="F11:I11 F14:I22 E25:I25">
    <cfRule type="containsBlanks" dxfId="5" priority="10">
      <formula>LEN(TRIM(E11))=0</formula>
    </cfRule>
  </conditionalFormatting>
  <conditionalFormatting sqref="C15:D21">
    <cfRule type="containsBlanks" dxfId="4" priority="4">
      <formula>LEN(TRIM(C15))=0</formula>
    </cfRule>
  </conditionalFormatting>
  <conditionalFormatting sqref="L25:O25 L14:O22 L11:O11">
    <cfRule type="containsBlanks" dxfId="3" priority="3">
      <formula>LEN(TRIM(L11))=0</formula>
    </cfRule>
  </conditionalFormatting>
  <conditionalFormatting sqref="K31">
    <cfRule type="containsBlanks" dxfId="2" priority="2">
      <formula>LEN(TRIM(K31))=0</formula>
    </cfRule>
  </conditionalFormatting>
  <conditionalFormatting sqref="K40">
    <cfRule type="containsBlanks" dxfId="1" priority="1">
      <formula>LEN(TRIM(K40))=0</formula>
    </cfRule>
  </conditionalFormatting>
  <pageMargins left="0.7" right="0.7" top="0.75" bottom="0.75" header="0.3" footer="0.3"/>
  <pageSetup scale="3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5"/>
  <sheetViews>
    <sheetView zoomScale="90" zoomScaleNormal="90" workbookViewId="0">
      <selection activeCell="I27" sqref="I27"/>
    </sheetView>
  </sheetViews>
  <sheetFormatPr defaultColWidth="9.140625" defaultRowHeight="16.5" outlineLevelRow="1" x14ac:dyDescent="0.3"/>
  <cols>
    <col min="1" max="1" width="11.42578125" style="34" customWidth="1"/>
    <col min="2" max="2" width="5.5703125" style="34" customWidth="1"/>
    <col min="3" max="3" width="29" style="34" customWidth="1"/>
    <col min="4" max="7" width="20.7109375" style="26" customWidth="1"/>
    <col min="8" max="8" width="20.7109375" style="35" customWidth="1"/>
    <col min="9" max="9" width="20.7109375" style="26" customWidth="1"/>
    <col min="10" max="10" width="9.140625" style="26" customWidth="1"/>
    <col min="11" max="11" width="9.140625" style="35" customWidth="1"/>
    <col min="12" max="12" width="9.140625" style="26" customWidth="1"/>
    <col min="13" max="13" width="9.140625" style="26"/>
    <col min="14" max="16384" width="9.140625" style="34"/>
  </cols>
  <sheetData>
    <row r="1" spans="1:13" s="31" customFormat="1" ht="18" x14ac:dyDescent="0.4">
      <c r="A1" s="31" t="s">
        <v>26</v>
      </c>
      <c r="D1" s="32"/>
      <c r="E1" s="32"/>
      <c r="F1" s="32"/>
      <c r="G1" s="32"/>
      <c r="H1" s="33"/>
      <c r="I1" s="32"/>
      <c r="J1" s="32"/>
      <c r="K1" s="33"/>
      <c r="L1" s="32"/>
      <c r="M1" s="32"/>
    </row>
    <row r="2" spans="1:13" ht="14.1" x14ac:dyDescent="0.3">
      <c r="A2" s="34" t="s">
        <v>41</v>
      </c>
    </row>
    <row r="3" spans="1:13" ht="14.1" x14ac:dyDescent="0.3">
      <c r="A3" s="34" t="s">
        <v>27</v>
      </c>
    </row>
    <row r="7" spans="1:13" ht="14.1" x14ac:dyDescent="0.3">
      <c r="B7" s="43" t="s">
        <v>42</v>
      </c>
      <c r="C7" s="45">
        <f>'FY19 Budget Recap'!C6</f>
        <v>0</v>
      </c>
    </row>
    <row r="10" spans="1:13" s="36" customFormat="1" ht="14.1" x14ac:dyDescent="0.3">
      <c r="D10" s="37" t="s">
        <v>30</v>
      </c>
      <c r="E10" s="37" t="s">
        <v>31</v>
      </c>
      <c r="F10" s="37" t="s">
        <v>32</v>
      </c>
      <c r="G10" s="37" t="s">
        <v>33</v>
      </c>
      <c r="H10" s="37" t="s">
        <v>34</v>
      </c>
      <c r="I10" s="38" t="s">
        <v>35</v>
      </c>
      <c r="J10" s="39"/>
      <c r="K10" s="40"/>
      <c r="L10" s="39"/>
      <c r="M10" s="39"/>
    </row>
    <row r="11" spans="1:13" s="36" customFormat="1" ht="14.1" x14ac:dyDescent="0.3">
      <c r="B11" s="46" t="s">
        <v>49</v>
      </c>
      <c r="D11" s="49"/>
      <c r="E11" s="49"/>
      <c r="F11" s="49"/>
      <c r="G11" s="49"/>
      <c r="H11" s="49"/>
      <c r="I11" s="47"/>
      <c r="J11" s="39"/>
      <c r="K11" s="40"/>
      <c r="L11" s="39"/>
      <c r="M11" s="39"/>
    </row>
    <row r="12" spans="1:13" ht="14.1" x14ac:dyDescent="0.3">
      <c r="C12" s="34" t="s">
        <v>50</v>
      </c>
      <c r="D12" s="85"/>
      <c r="E12" s="85"/>
      <c r="F12" s="85"/>
      <c r="G12" s="85"/>
      <c r="H12" s="85"/>
      <c r="I12" s="86">
        <f>General!E24</f>
        <v>0</v>
      </c>
    </row>
    <row r="13" spans="1:13" ht="14.1" hidden="1" outlineLevel="1" x14ac:dyDescent="0.3">
      <c r="C13" s="34" t="s">
        <v>51</v>
      </c>
      <c r="D13" s="81"/>
      <c r="E13" s="81"/>
      <c r="F13" s="81"/>
      <c r="G13" s="81"/>
      <c r="H13" s="81"/>
      <c r="I13" s="82">
        <f>Transportation!E22</f>
        <v>0</v>
      </c>
    </row>
    <row r="14" spans="1:13" ht="14.1" hidden="1" outlineLevel="1" x14ac:dyDescent="0.3">
      <c r="C14" s="34" t="s">
        <v>52</v>
      </c>
      <c r="D14" s="81"/>
      <c r="E14" s="81"/>
      <c r="F14" s="81"/>
      <c r="G14" s="81"/>
      <c r="H14" s="81"/>
      <c r="I14" s="82">
        <f>'Bus Depreciation'!E21</f>
        <v>0</v>
      </c>
    </row>
    <row r="15" spans="1:13" ht="14.1" hidden="1" outlineLevel="1" x14ac:dyDescent="0.3">
      <c r="C15" s="34" t="s">
        <v>53</v>
      </c>
      <c r="D15" s="81"/>
      <c r="E15" s="81"/>
      <c r="F15" s="81"/>
      <c r="G15" s="81"/>
      <c r="H15" s="81"/>
      <c r="I15" s="82">
        <f>Tuition!E21</f>
        <v>0</v>
      </c>
    </row>
    <row r="16" spans="1:13" ht="14.1" hidden="1" outlineLevel="1" x14ac:dyDescent="0.3">
      <c r="C16" s="34" t="s">
        <v>54</v>
      </c>
      <c r="D16" s="81"/>
      <c r="E16" s="81"/>
      <c r="F16" s="81"/>
      <c r="G16" s="81"/>
      <c r="H16" s="81"/>
      <c r="I16" s="82">
        <f>'Adult Ed'!E22</f>
        <v>0</v>
      </c>
    </row>
    <row r="17" spans="2:9" ht="14.1" hidden="1" outlineLevel="1" x14ac:dyDescent="0.3">
      <c r="C17" s="34" t="s">
        <v>55</v>
      </c>
      <c r="D17" s="81"/>
      <c r="E17" s="81"/>
      <c r="F17" s="81"/>
      <c r="G17" s="81"/>
      <c r="H17" s="81"/>
      <c r="I17" s="82">
        <f>Technology!E21</f>
        <v>0</v>
      </c>
    </row>
    <row r="18" spans="2:9" ht="14.1" hidden="1" outlineLevel="1" x14ac:dyDescent="0.3">
      <c r="C18" s="34" t="s">
        <v>130</v>
      </c>
      <c r="D18" s="81"/>
      <c r="E18" s="81"/>
      <c r="F18" s="81"/>
      <c r="G18" s="81"/>
      <c r="H18" s="81"/>
      <c r="I18" s="82">
        <f>Flexibility!E21</f>
        <v>0</v>
      </c>
    </row>
    <row r="19" spans="2:9" ht="14.1" hidden="1" outlineLevel="1" x14ac:dyDescent="0.3">
      <c r="C19" s="34" t="s">
        <v>56</v>
      </c>
      <c r="D19" s="81"/>
      <c r="E19" s="81"/>
      <c r="F19" s="81"/>
      <c r="G19" s="81"/>
      <c r="H19" s="81"/>
      <c r="I19" s="82">
        <f>'Debt Service'!E22</f>
        <v>0</v>
      </c>
    </row>
    <row r="20" spans="2:9" ht="14.1" hidden="1" outlineLevel="1" x14ac:dyDescent="0.3">
      <c r="C20" s="48" t="s">
        <v>57</v>
      </c>
      <c r="D20" s="83"/>
      <c r="E20" s="83"/>
      <c r="F20" s="83"/>
      <c r="G20" s="83"/>
      <c r="H20" s="83"/>
      <c r="I20" s="84">
        <f>'Building Reserve'!E22</f>
        <v>0</v>
      </c>
    </row>
    <row r="21" spans="2:9" ht="14.1" hidden="1" outlineLevel="1" x14ac:dyDescent="0.3">
      <c r="C21" s="34" t="s">
        <v>58</v>
      </c>
      <c r="D21" s="86">
        <f>SUM(D12:D20)</f>
        <v>0</v>
      </c>
      <c r="E21" s="86">
        <f t="shared" ref="E21:I21" si="0">SUM(E12:E20)</f>
        <v>0</v>
      </c>
      <c r="F21" s="86">
        <f t="shared" si="0"/>
        <v>0</v>
      </c>
      <c r="G21" s="86">
        <f t="shared" si="0"/>
        <v>0</v>
      </c>
      <c r="H21" s="86">
        <f t="shared" si="0"/>
        <v>0</v>
      </c>
      <c r="I21" s="86">
        <f t="shared" si="0"/>
        <v>0</v>
      </c>
    </row>
    <row r="22" spans="2:9" ht="14.1" collapsed="1" x14ac:dyDescent="0.3">
      <c r="H22" s="26"/>
    </row>
    <row r="23" spans="2:9" ht="14.1" x14ac:dyDescent="0.3">
      <c r="B23" s="46" t="s">
        <v>59</v>
      </c>
      <c r="C23" s="36"/>
      <c r="H23" s="26"/>
    </row>
    <row r="24" spans="2:9" ht="14.1" x14ac:dyDescent="0.3">
      <c r="C24" s="34" t="s">
        <v>50</v>
      </c>
      <c r="D24" s="85"/>
      <c r="E24" s="85"/>
      <c r="F24" s="85"/>
      <c r="G24" s="85"/>
      <c r="H24" s="85"/>
      <c r="I24" s="86" t="e">
        <f t="shared" ref="I24:I32" si="1">ROUND(I12*$I$35,0)</f>
        <v>#DIV/0!</v>
      </c>
    </row>
    <row r="25" spans="2:9" ht="14.1" hidden="1" outlineLevel="1" x14ac:dyDescent="0.3">
      <c r="C25" s="34" t="s">
        <v>51</v>
      </c>
      <c r="D25" s="81"/>
      <c r="E25" s="81"/>
      <c r="F25" s="81"/>
      <c r="G25" s="81"/>
      <c r="H25" s="81"/>
      <c r="I25" s="82" t="e">
        <f t="shared" si="1"/>
        <v>#DIV/0!</v>
      </c>
    </row>
    <row r="26" spans="2:9" ht="14.1" hidden="1" outlineLevel="1" x14ac:dyDescent="0.3">
      <c r="C26" s="34" t="s">
        <v>52</v>
      </c>
      <c r="D26" s="81"/>
      <c r="E26" s="81"/>
      <c r="F26" s="81"/>
      <c r="G26" s="81"/>
      <c r="H26" s="81"/>
      <c r="I26" s="82" t="e">
        <f t="shared" si="1"/>
        <v>#DIV/0!</v>
      </c>
    </row>
    <row r="27" spans="2:9" ht="14.1" hidden="1" outlineLevel="1" x14ac:dyDescent="0.3">
      <c r="C27" s="34" t="s">
        <v>53</v>
      </c>
      <c r="D27" s="81"/>
      <c r="E27" s="81"/>
      <c r="F27" s="81"/>
      <c r="G27" s="81"/>
      <c r="H27" s="81"/>
      <c r="I27" s="82" t="e">
        <f t="shared" si="1"/>
        <v>#DIV/0!</v>
      </c>
    </row>
    <row r="28" spans="2:9" ht="14.1" hidden="1" outlineLevel="1" x14ac:dyDescent="0.3">
      <c r="C28" s="34" t="s">
        <v>54</v>
      </c>
      <c r="D28" s="81"/>
      <c r="E28" s="81"/>
      <c r="F28" s="81"/>
      <c r="G28" s="81"/>
      <c r="H28" s="81"/>
      <c r="I28" s="82" t="e">
        <f t="shared" si="1"/>
        <v>#DIV/0!</v>
      </c>
    </row>
    <row r="29" spans="2:9" ht="14.1" hidden="1" outlineLevel="1" x14ac:dyDescent="0.3">
      <c r="C29" s="34" t="s">
        <v>55</v>
      </c>
      <c r="D29" s="81"/>
      <c r="E29" s="81"/>
      <c r="F29" s="81"/>
      <c r="G29" s="81"/>
      <c r="H29" s="81"/>
      <c r="I29" s="82" t="e">
        <f t="shared" si="1"/>
        <v>#DIV/0!</v>
      </c>
    </row>
    <row r="30" spans="2:9" ht="14.1" hidden="1" outlineLevel="1" x14ac:dyDescent="0.3">
      <c r="C30" s="34" t="s">
        <v>130</v>
      </c>
      <c r="D30" s="81"/>
      <c r="E30" s="81"/>
      <c r="F30" s="81"/>
      <c r="G30" s="81"/>
      <c r="H30" s="81"/>
      <c r="I30" s="82" t="e">
        <f t="shared" si="1"/>
        <v>#DIV/0!</v>
      </c>
    </row>
    <row r="31" spans="2:9" ht="14.1" hidden="1" outlineLevel="1" x14ac:dyDescent="0.3">
      <c r="C31" s="34" t="s">
        <v>56</v>
      </c>
      <c r="D31" s="81"/>
      <c r="E31" s="81"/>
      <c r="F31" s="81"/>
      <c r="G31" s="81"/>
      <c r="H31" s="81"/>
      <c r="I31" s="82" t="e">
        <f t="shared" si="1"/>
        <v>#DIV/0!</v>
      </c>
    </row>
    <row r="32" spans="2:9" ht="14.1" hidden="1" outlineLevel="1" x14ac:dyDescent="0.3">
      <c r="C32" s="48" t="s">
        <v>57</v>
      </c>
      <c r="D32" s="83"/>
      <c r="E32" s="83"/>
      <c r="F32" s="83"/>
      <c r="G32" s="83"/>
      <c r="H32" s="83"/>
      <c r="I32" s="84" t="e">
        <f t="shared" si="1"/>
        <v>#DIV/0!</v>
      </c>
    </row>
    <row r="33" spans="3:11" ht="14.1" hidden="1" outlineLevel="1" x14ac:dyDescent="0.3">
      <c r="C33" s="34" t="s">
        <v>60</v>
      </c>
      <c r="D33" s="86">
        <f>SUM(D24:D32)</f>
        <v>0</v>
      </c>
      <c r="E33" s="86">
        <f t="shared" ref="E33:H33" si="2">SUM(E24:E32)</f>
        <v>0</v>
      </c>
      <c r="F33" s="86">
        <f t="shared" si="2"/>
        <v>0</v>
      </c>
      <c r="G33" s="86">
        <f t="shared" si="2"/>
        <v>0</v>
      </c>
      <c r="H33" s="86">
        <f t="shared" si="2"/>
        <v>0</v>
      </c>
      <c r="I33" s="86" t="e">
        <f>SUM(I24:I32)</f>
        <v>#DIV/0!</v>
      </c>
    </row>
    <row r="34" spans="3:11" ht="14.1" collapsed="1" x14ac:dyDescent="0.3">
      <c r="H34" s="26"/>
    </row>
    <row r="35" spans="3:11" s="41" customFormat="1" ht="14.1" x14ac:dyDescent="0.3">
      <c r="C35" s="41" t="s">
        <v>36</v>
      </c>
      <c r="D35" s="41" t="e">
        <f>D33/D21</f>
        <v>#DIV/0!</v>
      </c>
      <c r="E35" s="41" t="e">
        <f>E33/E21</f>
        <v>#DIV/0!</v>
      </c>
      <c r="F35" s="41" t="e">
        <f>F33/F21</f>
        <v>#DIV/0!</v>
      </c>
      <c r="G35" s="41" t="e">
        <f>G33/G21</f>
        <v>#DIV/0!</v>
      </c>
      <c r="H35" s="41" t="e">
        <f>H33/H21</f>
        <v>#DIV/0!</v>
      </c>
      <c r="I35" s="21" t="e">
        <f>AVERAGE(D35:H35)</f>
        <v>#DIV/0!</v>
      </c>
      <c r="K35" s="42"/>
    </row>
  </sheetData>
  <conditionalFormatting sqref="D12:H20 D24:H32">
    <cfRule type="containsBlanks" dxfId="0" priority="1">
      <formula>LEN(TRIM(D12))=0</formula>
    </cfRule>
  </conditionalFormatting>
  <pageMargins left="0.7" right="0.7" top="0.75" bottom="0.75" header="0.3" footer="0.3"/>
  <pageSetup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61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2.2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8" t="s">
        <v>2</v>
      </c>
      <c r="D13" s="2" t="s">
        <v>3</v>
      </c>
      <c r="E13" s="20"/>
      <c r="G13" s="2">
        <f>E13</f>
        <v>0</v>
      </c>
      <c r="I13" s="2">
        <f t="shared" ref="I13:I25" si="0">+G13-E13</f>
        <v>0</v>
      </c>
    </row>
    <row r="14" spans="1:10" ht="14.1" x14ac:dyDescent="0.3">
      <c r="C14" s="9" t="s">
        <v>5</v>
      </c>
      <c r="D14" s="2" t="s">
        <v>4</v>
      </c>
      <c r="E14" s="27"/>
      <c r="F14" s="16"/>
      <c r="G14" s="15">
        <f t="shared" ref="G14:G20" si="1">E14</f>
        <v>0</v>
      </c>
      <c r="H14" s="16"/>
      <c r="I14" s="15">
        <f t="shared" si="0"/>
        <v>0</v>
      </c>
    </row>
    <row r="15" spans="1:10" ht="14.1" x14ac:dyDescent="0.3">
      <c r="C15" s="9" t="s">
        <v>6</v>
      </c>
      <c r="D15" s="2" t="s">
        <v>12</v>
      </c>
      <c r="E15" s="27"/>
      <c r="F15" s="16"/>
      <c r="G15" s="15">
        <f>+E15*0.995</f>
        <v>0</v>
      </c>
      <c r="H15" s="16"/>
      <c r="I15" s="15">
        <f t="shared" si="0"/>
        <v>0</v>
      </c>
    </row>
    <row r="16" spans="1:10" ht="14.1" x14ac:dyDescent="0.3">
      <c r="C16" s="9" t="s">
        <v>7</v>
      </c>
      <c r="D16" s="2" t="s">
        <v>13</v>
      </c>
      <c r="E16" s="27"/>
      <c r="F16" s="16"/>
      <c r="G16" s="15">
        <f t="shared" si="1"/>
        <v>0</v>
      </c>
      <c r="H16" s="16"/>
      <c r="I16" s="15">
        <f t="shared" si="0"/>
        <v>0</v>
      </c>
    </row>
    <row r="17" spans="2:9" ht="14.1" x14ac:dyDescent="0.3">
      <c r="C17" s="9" t="s">
        <v>8</v>
      </c>
      <c r="D17" s="2" t="s">
        <v>14</v>
      </c>
      <c r="E17" s="27"/>
      <c r="F17" s="16"/>
      <c r="G17" s="15">
        <f t="shared" si="1"/>
        <v>0</v>
      </c>
      <c r="H17" s="16"/>
      <c r="I17" s="15">
        <f t="shared" si="0"/>
        <v>0</v>
      </c>
    </row>
    <row r="18" spans="2:9" ht="14.1" x14ac:dyDescent="0.3">
      <c r="C18" s="9" t="s">
        <v>9</v>
      </c>
      <c r="D18" s="2" t="s">
        <v>15</v>
      </c>
      <c r="E18" s="27"/>
      <c r="F18" s="16"/>
      <c r="G18" s="15">
        <f>+E18*0.995</f>
        <v>0</v>
      </c>
      <c r="H18" s="16"/>
      <c r="I18" s="15">
        <f t="shared" si="0"/>
        <v>0</v>
      </c>
    </row>
    <row r="19" spans="2:9" ht="14.1" x14ac:dyDescent="0.3">
      <c r="C19" s="9" t="s">
        <v>10</v>
      </c>
      <c r="D19" s="2" t="s">
        <v>16</v>
      </c>
      <c r="E19" s="27"/>
      <c r="F19" s="16"/>
      <c r="G19" s="15">
        <v>0</v>
      </c>
      <c r="H19" s="16"/>
      <c r="I19" s="15">
        <f t="shared" si="0"/>
        <v>0</v>
      </c>
    </row>
    <row r="20" spans="2:9" ht="14.1" x14ac:dyDescent="0.3">
      <c r="C20" s="9" t="s">
        <v>11</v>
      </c>
      <c r="D20" s="2" t="s">
        <v>17</v>
      </c>
      <c r="E20" s="27"/>
      <c r="F20" s="16"/>
      <c r="G20" s="15">
        <f t="shared" si="1"/>
        <v>0</v>
      </c>
      <c r="H20" s="16"/>
      <c r="I20" s="15">
        <f t="shared" si="0"/>
        <v>0</v>
      </c>
    </row>
    <row r="21" spans="2:9" ht="14.1" x14ac:dyDescent="0.3">
      <c r="C21" s="9" t="s">
        <v>24</v>
      </c>
      <c r="D21" s="2" t="s">
        <v>18</v>
      </c>
      <c r="E21" s="27"/>
      <c r="F21" s="16"/>
      <c r="G21" s="15"/>
      <c r="H21" s="16"/>
      <c r="I21" s="15">
        <f t="shared" si="0"/>
        <v>0</v>
      </c>
    </row>
    <row r="22" spans="2:9" ht="14.1" x14ac:dyDescent="0.3">
      <c r="C22" s="9" t="s">
        <v>24</v>
      </c>
      <c r="D22" s="2" t="s">
        <v>19</v>
      </c>
      <c r="E22" s="27"/>
      <c r="F22" s="16"/>
      <c r="G22" s="15"/>
      <c r="H22" s="16"/>
      <c r="I22" s="15">
        <f t="shared" si="0"/>
        <v>0</v>
      </c>
    </row>
    <row r="23" spans="2:9" ht="14.1" x14ac:dyDescent="0.3">
      <c r="C23" s="9"/>
      <c r="E23" s="27"/>
      <c r="F23" s="16"/>
      <c r="G23" s="15"/>
      <c r="H23" s="16"/>
      <c r="I23" s="15">
        <f t="shared" si="0"/>
        <v>0</v>
      </c>
    </row>
    <row r="24" spans="2:9" ht="14.1" x14ac:dyDescent="0.3">
      <c r="C24" s="10" t="s">
        <v>25</v>
      </c>
      <c r="D24" s="6" t="s">
        <v>20</v>
      </c>
      <c r="E24" s="28"/>
      <c r="F24" s="16"/>
      <c r="G24" s="17" t="str">
        <f>IF(ISERROR('History of Taxes Collected'!$I$35),"SEE RED TAB",ROUND('History of Taxes Collected'!I35*E24,2))</f>
        <v>SEE RED TAB</v>
      </c>
      <c r="H24" s="16"/>
      <c r="I24" s="17" t="e">
        <f t="shared" si="0"/>
        <v>#VALUE!</v>
      </c>
    </row>
    <row r="25" spans="2:9" ht="14.1" x14ac:dyDescent="0.3">
      <c r="D25" s="1" t="s">
        <v>21</v>
      </c>
      <c r="E25" s="2">
        <f>SUM(E13:E24)</f>
        <v>0</v>
      </c>
      <c r="G25" s="2">
        <f>SUM(G13:G24)</f>
        <v>0</v>
      </c>
      <c r="I25" s="2">
        <f t="shared" si="0"/>
        <v>0</v>
      </c>
    </row>
    <row r="27" spans="2:9" x14ac:dyDescent="0.3">
      <c r="B27" s="14" t="s">
        <v>22</v>
      </c>
      <c r="C27" s="14"/>
      <c r="D27" s="6"/>
      <c r="E27" s="6"/>
      <c r="G27" s="29"/>
      <c r="I27" s="6">
        <f>+G27-E27</f>
        <v>0</v>
      </c>
    </row>
    <row r="29" spans="2:9" ht="18.75" x14ac:dyDescent="0.45">
      <c r="B29" s="1" t="s">
        <v>37</v>
      </c>
      <c r="E29" s="4">
        <f>+E10+E25-E27</f>
        <v>0</v>
      </c>
      <c r="G29" s="4">
        <f>+G10+G25-G27</f>
        <v>0</v>
      </c>
      <c r="I29" s="4">
        <f>+I10+I25-I27</f>
        <v>0</v>
      </c>
    </row>
    <row r="33" spans="1:10" x14ac:dyDescent="0.3">
      <c r="B33" s="3" t="s">
        <v>121</v>
      </c>
      <c r="E33" s="5" t="s">
        <v>38</v>
      </c>
      <c r="F33" s="5"/>
      <c r="G33" s="5" t="s">
        <v>29</v>
      </c>
    </row>
    <row r="34" spans="1:10" s="7" customFormat="1" ht="14.45" customHeight="1" x14ac:dyDescent="0.3">
      <c r="A34" s="1"/>
      <c r="B34" s="1"/>
      <c r="C34" s="78" t="s">
        <v>28</v>
      </c>
      <c r="D34" s="77"/>
      <c r="E34" s="2">
        <f>E27</f>
        <v>0</v>
      </c>
      <c r="G34" s="2"/>
      <c r="I34" s="2"/>
      <c r="J34" s="2"/>
    </row>
    <row r="36" spans="1:10" s="2" customFormat="1" x14ac:dyDescent="0.3">
      <c r="A36" s="1"/>
      <c r="B36" s="1"/>
      <c r="C36" s="3" t="s">
        <v>122</v>
      </c>
      <c r="D36" s="50"/>
      <c r="F36" s="7"/>
      <c r="H36" s="7"/>
    </row>
    <row r="37" spans="1:10" s="2" customFormat="1" x14ac:dyDescent="0.3">
      <c r="A37" s="1"/>
      <c r="B37" s="1"/>
      <c r="C37" s="3"/>
      <c r="D37" s="50" t="s">
        <v>129</v>
      </c>
      <c r="E37" s="2">
        <f>E29</f>
        <v>0</v>
      </c>
      <c r="F37" s="79" t="e">
        <f>E37/E34</f>
        <v>#DIV/0!</v>
      </c>
      <c r="G37" s="2">
        <f>MAXA(0,MINA(G29,G34*0.1))</f>
        <v>0</v>
      </c>
      <c r="H37" s="79" t="e">
        <f>G37/G34</f>
        <v>#DIV/0!</v>
      </c>
    </row>
    <row r="38" spans="1:10" s="2" customFormat="1" x14ac:dyDescent="0.3">
      <c r="A38" s="1"/>
      <c r="B38" s="1"/>
      <c r="C38" s="63" t="s">
        <v>107</v>
      </c>
      <c r="D38" s="51" t="s">
        <v>71</v>
      </c>
      <c r="E38" s="59">
        <f>E39-E37</f>
        <v>0</v>
      </c>
      <c r="F38" s="72"/>
      <c r="G38" s="59">
        <f>G39-G37</f>
        <v>0</v>
      </c>
      <c r="H38" s="7"/>
    </row>
    <row r="39" spans="1:10" s="2" customFormat="1" x14ac:dyDescent="0.3">
      <c r="A39" s="1"/>
      <c r="B39" s="1"/>
      <c r="C39" s="22"/>
      <c r="D39" s="50" t="s">
        <v>118</v>
      </c>
      <c r="E39" s="2">
        <f>E10</f>
        <v>0</v>
      </c>
      <c r="F39" s="7"/>
      <c r="G39" s="2">
        <f>G29</f>
        <v>0</v>
      </c>
      <c r="H39" s="7"/>
    </row>
    <row r="40" spans="1:10" s="2" customFormat="1" x14ac:dyDescent="0.3">
      <c r="A40" s="1"/>
      <c r="B40" s="1"/>
      <c r="C40" s="3"/>
      <c r="D40" s="50"/>
      <c r="F40" s="7"/>
      <c r="H40" s="7"/>
    </row>
    <row r="41" spans="1:10" s="2" customFormat="1" x14ac:dyDescent="0.3">
      <c r="A41" s="1"/>
      <c r="B41" s="1"/>
      <c r="C41" s="3" t="s">
        <v>123</v>
      </c>
      <c r="D41" s="50"/>
      <c r="F41" s="7"/>
      <c r="H41" s="7"/>
    </row>
    <row r="42" spans="1:10" s="2" customFormat="1" x14ac:dyDescent="0.3">
      <c r="A42" s="1"/>
      <c r="B42" s="1"/>
      <c r="C42" s="3"/>
      <c r="D42" s="50" t="s">
        <v>71</v>
      </c>
      <c r="E42" s="2">
        <f>E38</f>
        <v>0</v>
      </c>
      <c r="F42" s="7"/>
      <c r="G42" s="2">
        <f>G38</f>
        <v>0</v>
      </c>
      <c r="H42" s="7"/>
    </row>
    <row r="43" spans="1:10" s="2" customFormat="1" x14ac:dyDescent="0.3">
      <c r="A43" s="1"/>
      <c r="B43" s="1"/>
      <c r="C43" s="63" t="s">
        <v>107</v>
      </c>
      <c r="D43" s="55" t="s">
        <v>106</v>
      </c>
      <c r="E43" s="59">
        <f>E44-E42</f>
        <v>0</v>
      </c>
      <c r="F43" s="72"/>
      <c r="G43" s="59">
        <f>G44-G42</f>
        <v>0</v>
      </c>
      <c r="H43" s="7"/>
    </row>
    <row r="44" spans="1:10" s="2" customFormat="1" x14ac:dyDescent="0.3">
      <c r="A44" s="1"/>
      <c r="B44" s="1"/>
      <c r="C44" s="3"/>
      <c r="D44" s="50" t="s">
        <v>124</v>
      </c>
      <c r="E44" s="2">
        <f>E27</f>
        <v>0</v>
      </c>
      <c r="F44" s="7"/>
      <c r="G44" s="2">
        <f>G34</f>
        <v>0</v>
      </c>
      <c r="H44" s="7"/>
    </row>
    <row r="45" spans="1:10" s="2" customFormat="1" x14ac:dyDescent="0.3">
      <c r="A45" s="1"/>
      <c r="B45" s="3"/>
      <c r="C45" s="50"/>
      <c r="F45" s="7"/>
      <c r="H45" s="7"/>
    </row>
  </sheetData>
  <conditionalFormatting sqref="I1:I1048576">
    <cfRule type="cellIs" dxfId="73" priority="7" operator="lessThan">
      <formula>0</formula>
    </cfRule>
  </conditionalFormatting>
  <conditionalFormatting sqref="E10 E27 E13:E24 G21:G24">
    <cfRule type="containsBlanks" dxfId="72" priority="6">
      <formula>LEN(TRIM(E10))=0</formula>
    </cfRule>
  </conditionalFormatting>
  <conditionalFormatting sqref="G27">
    <cfRule type="containsBlanks" dxfId="71" priority="3">
      <formula>LEN(TRIM(G27))=0</formula>
    </cfRule>
  </conditionalFormatting>
  <conditionalFormatting sqref="C23:D23">
    <cfRule type="containsBlanks" dxfId="70" priority="2">
      <formula>LEN(TRIM(C23))=0</formula>
    </cfRule>
  </conditionalFormatting>
  <conditionalFormatting sqref="G34">
    <cfRule type="containsBlanks" dxfId="69" priority="1">
      <formula>LEN(TRIM(G34))=0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62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1.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8" t="s">
        <v>44</v>
      </c>
      <c r="D13" s="2" t="s">
        <v>131</v>
      </c>
      <c r="E13" s="20"/>
      <c r="I13" s="2">
        <f t="shared" ref="I13:I23" si="0">+G13-E13</f>
        <v>0</v>
      </c>
    </row>
    <row r="14" spans="1:10" ht="14.1" x14ac:dyDescent="0.3">
      <c r="C14" s="8" t="s">
        <v>45</v>
      </c>
      <c r="D14" s="2" t="s">
        <v>43</v>
      </c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 t="s">
        <v>47</v>
      </c>
      <c r="D15" s="2" t="s">
        <v>48</v>
      </c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15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9"/>
      <c r="E21" s="27"/>
      <c r="F21" s="16"/>
      <c r="G21" s="27"/>
      <c r="H21" s="16"/>
      <c r="I21" s="15">
        <f t="shared" si="0"/>
        <v>0</v>
      </c>
    </row>
    <row r="22" spans="1:10" ht="14.1" x14ac:dyDescent="0.3">
      <c r="C22" s="10" t="s">
        <v>46</v>
      </c>
      <c r="D22" s="6" t="s">
        <v>20</v>
      </c>
      <c r="E22" s="28"/>
      <c r="F22" s="16"/>
      <c r="G22" s="17" t="str">
        <f>IF(ISERROR('History of Taxes Collected'!$I$35),"SEE RED TAB",ROUND('History of Taxes Collected'!I35*E22,2))</f>
        <v>SEE RED TAB</v>
      </c>
      <c r="H22" s="16"/>
      <c r="I22" s="17" t="e">
        <f t="shared" si="0"/>
        <v>#VALUE!</v>
      </c>
    </row>
    <row r="23" spans="1:10" ht="14.1" x14ac:dyDescent="0.3">
      <c r="D23" s="1" t="s">
        <v>21</v>
      </c>
      <c r="E23" s="2">
        <f>SUM(E13:E22)</f>
        <v>0</v>
      </c>
      <c r="G23" s="2">
        <f>SUM(G13:G22)</f>
        <v>0</v>
      </c>
      <c r="I23" s="2">
        <f t="shared" si="0"/>
        <v>0</v>
      </c>
    </row>
    <row r="25" spans="1:10" ht="14.1" x14ac:dyDescent="0.3">
      <c r="B25" s="14" t="s">
        <v>22</v>
      </c>
      <c r="C25" s="14"/>
      <c r="D25" s="6"/>
      <c r="E25" s="6"/>
      <c r="G25" s="29"/>
      <c r="I25" s="6">
        <f>+G25-E25</f>
        <v>0</v>
      </c>
    </row>
    <row r="27" spans="1:10" ht="18.75" x14ac:dyDescent="0.45">
      <c r="B27" s="1" t="s">
        <v>37</v>
      </c>
      <c r="E27" s="4">
        <f>+E10+E23-E25</f>
        <v>0</v>
      </c>
      <c r="G27" s="4">
        <f>+G10+G23-G25</f>
        <v>0</v>
      </c>
      <c r="I27" s="4">
        <f>+I10+I23-I25</f>
        <v>0</v>
      </c>
    </row>
    <row r="31" spans="1:10" x14ac:dyDescent="0.3">
      <c r="B31" s="3" t="s">
        <v>121</v>
      </c>
      <c r="E31" s="5" t="s">
        <v>38</v>
      </c>
      <c r="F31" s="5"/>
      <c r="G31" s="5" t="s">
        <v>29</v>
      </c>
    </row>
    <row r="32" spans="1:10" s="7" customFormat="1" ht="14.45" customHeight="1" x14ac:dyDescent="0.3">
      <c r="A32" s="1"/>
      <c r="B32" s="1"/>
      <c r="C32" s="78" t="s">
        <v>28</v>
      </c>
      <c r="D32" s="77"/>
      <c r="E32" s="2">
        <f>E25</f>
        <v>0</v>
      </c>
      <c r="G32" s="2"/>
      <c r="I32" s="2"/>
      <c r="J32" s="2"/>
    </row>
    <row r="34" spans="2:8" x14ac:dyDescent="0.3">
      <c r="C34" s="3" t="s">
        <v>122</v>
      </c>
      <c r="D34" s="50"/>
    </row>
    <row r="35" spans="2:8" x14ac:dyDescent="0.3">
      <c r="C35" s="3"/>
      <c r="D35" s="50" t="s">
        <v>125</v>
      </c>
      <c r="E35" s="2">
        <f>E27</f>
        <v>0</v>
      </c>
      <c r="F35" s="79" t="e">
        <f>E35/E32</f>
        <v>#DIV/0!</v>
      </c>
      <c r="G35" s="2">
        <f>MAXA(0,MINA(G27,G32*0.2))</f>
        <v>0</v>
      </c>
      <c r="H35" s="79" t="e">
        <f>G35/G32</f>
        <v>#DIV/0!</v>
      </c>
    </row>
    <row r="36" spans="2:8" x14ac:dyDescent="0.3">
      <c r="C36" s="63" t="s">
        <v>107</v>
      </c>
      <c r="D36" s="51" t="s">
        <v>71</v>
      </c>
      <c r="E36" s="59">
        <f>E37-E35</f>
        <v>0</v>
      </c>
      <c r="F36" s="72"/>
      <c r="G36" s="59">
        <f>G37-G35</f>
        <v>0</v>
      </c>
    </row>
    <row r="37" spans="2:8" x14ac:dyDescent="0.3">
      <c r="C37" s="22"/>
      <c r="D37" s="50" t="s">
        <v>118</v>
      </c>
      <c r="E37" s="2">
        <f>E10</f>
        <v>0</v>
      </c>
      <c r="G37" s="2">
        <f>G27</f>
        <v>0</v>
      </c>
    </row>
    <row r="38" spans="2:8" x14ac:dyDescent="0.3">
      <c r="C38" s="3"/>
      <c r="D38" s="50"/>
    </row>
    <row r="39" spans="2:8" x14ac:dyDescent="0.3">
      <c r="C39" s="3" t="s">
        <v>123</v>
      </c>
      <c r="D39" s="50"/>
    </row>
    <row r="40" spans="2:8" x14ac:dyDescent="0.3">
      <c r="C40" s="3"/>
      <c r="D40" s="50" t="s">
        <v>71</v>
      </c>
      <c r="E40" s="2">
        <f>E36</f>
        <v>0</v>
      </c>
      <c r="G40" s="2">
        <f>G36</f>
        <v>0</v>
      </c>
    </row>
    <row r="41" spans="2:8" x14ac:dyDescent="0.3">
      <c r="C41" s="63" t="s">
        <v>107</v>
      </c>
      <c r="D41" s="55" t="s">
        <v>106</v>
      </c>
      <c r="E41" s="59">
        <f>E42-E40</f>
        <v>0</v>
      </c>
      <c r="F41" s="72"/>
      <c r="G41" s="59">
        <f>G42-G40</f>
        <v>0</v>
      </c>
    </row>
    <row r="42" spans="2:8" x14ac:dyDescent="0.3">
      <c r="C42" s="3"/>
      <c r="D42" s="50" t="s">
        <v>124</v>
      </c>
      <c r="E42" s="2">
        <f>E25</f>
        <v>0</v>
      </c>
      <c r="G42" s="2">
        <f>G32</f>
        <v>0</v>
      </c>
    </row>
    <row r="43" spans="2:8" x14ac:dyDescent="0.3">
      <c r="B43" s="3"/>
      <c r="C43" s="50"/>
    </row>
    <row r="44" spans="2:8" ht="36" customHeight="1" x14ac:dyDescent="0.45">
      <c r="C44" s="87" t="s">
        <v>120</v>
      </c>
      <c r="D44" s="87"/>
      <c r="E44" s="64"/>
      <c r="F44" s="80"/>
      <c r="G44" s="69">
        <f>G41-E41</f>
        <v>0</v>
      </c>
    </row>
  </sheetData>
  <mergeCells count="1">
    <mergeCell ref="C44:D44"/>
  </mergeCells>
  <conditionalFormatting sqref="I1:I1048576">
    <cfRule type="cellIs" dxfId="68" priority="7" operator="lessThan">
      <formula>0</formula>
    </cfRule>
  </conditionalFormatting>
  <conditionalFormatting sqref="E10 E25 E13:E22 G13:G22">
    <cfRule type="containsBlanks" dxfId="67" priority="6">
      <formula>LEN(TRIM(E10))=0</formula>
    </cfRule>
  </conditionalFormatting>
  <conditionalFormatting sqref="G20:G21">
    <cfRule type="containsBlanks" dxfId="66" priority="4">
      <formula>LEN(TRIM(G20))=0</formula>
    </cfRule>
    <cfRule type="containsBlanks" dxfId="65" priority="5">
      <formula>LEN(TRIM(G20))=0</formula>
    </cfRule>
  </conditionalFormatting>
  <conditionalFormatting sqref="G25">
    <cfRule type="containsBlanks" dxfId="64" priority="3">
      <formula>LEN(TRIM(G25))=0</formula>
    </cfRule>
  </conditionalFormatting>
  <conditionalFormatting sqref="C16:D21">
    <cfRule type="containsBlanks" dxfId="63" priority="2">
      <formula>LEN(TRIM(C16))=0</formula>
    </cfRule>
  </conditionalFormatting>
  <conditionalFormatting sqref="G32">
    <cfRule type="containsBlanks" dxfId="62" priority="1">
      <formula>LEN(TRIM(G32))=0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63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4.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9" t="s">
        <v>72</v>
      </c>
      <c r="D13" s="2" t="s">
        <v>48</v>
      </c>
      <c r="E13" s="27"/>
      <c r="F13" s="16"/>
      <c r="G13" s="15"/>
      <c r="H13" s="16"/>
      <c r="I13" s="15">
        <f t="shared" ref="I13:I22" si="0">+G13-E13</f>
        <v>0</v>
      </c>
    </row>
    <row r="14" spans="1:10" ht="14.1" x14ac:dyDescent="0.3">
      <c r="C14" s="9"/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27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10" t="s">
        <v>73</v>
      </c>
      <c r="D21" s="6" t="s">
        <v>20</v>
      </c>
      <c r="E21" s="28"/>
      <c r="F21" s="16"/>
      <c r="G21" s="17" t="str">
        <f>IF(ISERROR('History of Taxes Collected'!$I$35),"SEE RED TAB",ROUND('History of Taxes Collected'!I35*E21,2))</f>
        <v>SEE RED TAB</v>
      </c>
      <c r="H21" s="16"/>
      <c r="I21" s="17" t="e">
        <f t="shared" si="0"/>
        <v>#VALUE!</v>
      </c>
    </row>
    <row r="22" spans="1:10" ht="14.1" x14ac:dyDescent="0.3">
      <c r="D22" s="1" t="s">
        <v>21</v>
      </c>
      <c r="E22" s="2">
        <f>SUM(E13:E21)</f>
        <v>0</v>
      </c>
      <c r="G22" s="2">
        <f>SUM(G13:G21)</f>
        <v>0</v>
      </c>
      <c r="I22" s="2">
        <f t="shared" si="0"/>
        <v>0</v>
      </c>
    </row>
    <row r="24" spans="1:10" ht="14.1" x14ac:dyDescent="0.3">
      <c r="B24" s="14" t="s">
        <v>22</v>
      </c>
      <c r="C24" s="14"/>
      <c r="D24" s="6"/>
      <c r="E24" s="6"/>
      <c r="G24" s="29"/>
      <c r="I24" s="6">
        <f>+G24-E24</f>
        <v>0</v>
      </c>
    </row>
    <row r="26" spans="1:10" ht="18.75" x14ac:dyDescent="0.45">
      <c r="B26" s="1" t="s">
        <v>37</v>
      </c>
      <c r="E26" s="4">
        <f>+E10+E22-E24</f>
        <v>0</v>
      </c>
      <c r="G26" s="4">
        <f>+G10+G22-G24</f>
        <v>0</v>
      </c>
      <c r="I26" s="4">
        <f>+I10+I22-I24</f>
        <v>0</v>
      </c>
    </row>
    <row r="30" spans="1:10" x14ac:dyDescent="0.3">
      <c r="B30" s="3" t="s">
        <v>121</v>
      </c>
      <c r="E30" s="5" t="s">
        <v>38</v>
      </c>
      <c r="F30" s="5"/>
      <c r="G30" s="5" t="s">
        <v>29</v>
      </c>
    </row>
    <row r="31" spans="1:10" s="7" customFormat="1" ht="14.45" customHeight="1" x14ac:dyDescent="0.3">
      <c r="A31" s="1"/>
      <c r="B31" s="1"/>
      <c r="C31" s="78" t="s">
        <v>28</v>
      </c>
      <c r="D31" s="77"/>
      <c r="E31" s="2">
        <f>E24</f>
        <v>0</v>
      </c>
      <c r="G31" s="2">
        <f>G41</f>
        <v>0</v>
      </c>
      <c r="I31" s="2"/>
      <c r="J31" s="2"/>
    </row>
    <row r="33" spans="1:8" s="2" customFormat="1" x14ac:dyDescent="0.3">
      <c r="A33" s="1"/>
      <c r="B33" s="1"/>
      <c r="C33" s="3" t="s">
        <v>122</v>
      </c>
      <c r="D33" s="50"/>
      <c r="F33" s="7"/>
      <c r="H33" s="7"/>
    </row>
    <row r="34" spans="1:8" s="2" customFormat="1" x14ac:dyDescent="0.3">
      <c r="A34" s="1"/>
      <c r="B34" s="1"/>
      <c r="C34" s="3"/>
      <c r="D34" s="50" t="s">
        <v>128</v>
      </c>
      <c r="E34" s="2">
        <f>E26</f>
        <v>0</v>
      </c>
      <c r="F34" s="79"/>
      <c r="G34" s="2">
        <v>0</v>
      </c>
      <c r="H34" s="79"/>
    </row>
    <row r="35" spans="1:8" s="2" customFormat="1" x14ac:dyDescent="0.3">
      <c r="A35" s="1"/>
      <c r="B35" s="1"/>
      <c r="C35" s="63" t="s">
        <v>107</v>
      </c>
      <c r="D35" s="51" t="s">
        <v>71</v>
      </c>
      <c r="E35" s="59">
        <f>E36-E34</f>
        <v>0</v>
      </c>
      <c r="F35" s="72"/>
      <c r="G35" s="59">
        <f>G36-G34</f>
        <v>0</v>
      </c>
      <c r="H35" s="7"/>
    </row>
    <row r="36" spans="1:8" s="2" customFormat="1" x14ac:dyDescent="0.3">
      <c r="A36" s="1"/>
      <c r="B36" s="1"/>
      <c r="C36" s="22"/>
      <c r="D36" s="50" t="s">
        <v>118</v>
      </c>
      <c r="E36" s="2">
        <f>E10</f>
        <v>0</v>
      </c>
      <c r="F36" s="7"/>
      <c r="G36" s="2">
        <f>G26</f>
        <v>0</v>
      </c>
      <c r="H36" s="7"/>
    </row>
    <row r="37" spans="1:8" s="2" customFormat="1" x14ac:dyDescent="0.3">
      <c r="A37" s="1"/>
      <c r="B37" s="1"/>
      <c r="C37" s="3"/>
      <c r="D37" s="50"/>
      <c r="F37" s="7"/>
      <c r="H37" s="7"/>
    </row>
    <row r="38" spans="1:8" s="2" customFormat="1" x14ac:dyDescent="0.3">
      <c r="A38" s="1"/>
      <c r="B38" s="1"/>
      <c r="C38" s="3" t="s">
        <v>123</v>
      </c>
      <c r="D38" s="50"/>
      <c r="F38" s="7"/>
      <c r="H38" s="7"/>
    </row>
    <row r="39" spans="1:8" s="2" customFormat="1" x14ac:dyDescent="0.3">
      <c r="A39" s="1"/>
      <c r="B39" s="1"/>
      <c r="C39" s="3"/>
      <c r="D39" s="50" t="s">
        <v>71</v>
      </c>
      <c r="E39" s="2">
        <f>E35</f>
        <v>0</v>
      </c>
      <c r="F39" s="7"/>
      <c r="G39" s="2">
        <f>G35</f>
        <v>0</v>
      </c>
      <c r="H39" s="7"/>
    </row>
    <row r="40" spans="1:8" s="2" customFormat="1" x14ac:dyDescent="0.3">
      <c r="A40" s="1"/>
      <c r="B40" s="1"/>
      <c r="C40" s="63" t="s">
        <v>107</v>
      </c>
      <c r="D40" s="55" t="s">
        <v>106</v>
      </c>
      <c r="E40" s="59">
        <f>E41-E39</f>
        <v>0</v>
      </c>
      <c r="F40" s="72"/>
      <c r="G40" s="59"/>
      <c r="H40" s="7"/>
    </row>
    <row r="41" spans="1:8" s="2" customFormat="1" x14ac:dyDescent="0.3">
      <c r="A41" s="1"/>
      <c r="B41" s="1"/>
      <c r="C41" s="3"/>
      <c r="D41" s="50" t="s">
        <v>124</v>
      </c>
      <c r="E41" s="2">
        <f>E24</f>
        <v>0</v>
      </c>
      <c r="F41" s="7"/>
      <c r="G41" s="2">
        <f>G39+G40</f>
        <v>0</v>
      </c>
      <c r="H41" s="7"/>
    </row>
    <row r="42" spans="1:8" s="2" customFormat="1" x14ac:dyDescent="0.3">
      <c r="A42" s="1"/>
      <c r="B42" s="3"/>
      <c r="C42" s="50"/>
      <c r="F42" s="7"/>
      <c r="H42" s="7"/>
    </row>
    <row r="43" spans="1:8" s="2" customFormat="1" ht="35.450000000000003" customHeight="1" x14ac:dyDescent="0.45">
      <c r="A43" s="1"/>
      <c r="B43" s="1"/>
      <c r="C43" s="87" t="s">
        <v>120</v>
      </c>
      <c r="D43" s="87"/>
      <c r="E43" s="64"/>
      <c r="F43" s="80"/>
      <c r="G43" s="69">
        <f>G40-E40</f>
        <v>0</v>
      </c>
      <c r="H43" s="7"/>
    </row>
  </sheetData>
  <mergeCells count="1">
    <mergeCell ref="C43:D43"/>
  </mergeCells>
  <conditionalFormatting sqref="I1:I1048576">
    <cfRule type="cellIs" dxfId="61" priority="8" operator="lessThan">
      <formula>0</formula>
    </cfRule>
  </conditionalFormatting>
  <conditionalFormatting sqref="E10 E24 E13:E21 G13:G21">
    <cfRule type="containsBlanks" dxfId="60" priority="7">
      <formula>LEN(TRIM(E10))=0</formula>
    </cfRule>
  </conditionalFormatting>
  <conditionalFormatting sqref="G19:G20">
    <cfRule type="containsBlanks" dxfId="59" priority="5">
      <formula>LEN(TRIM(G19))=0</formula>
    </cfRule>
    <cfRule type="containsBlanks" dxfId="58" priority="6">
      <formula>LEN(TRIM(G19))=0</formula>
    </cfRule>
  </conditionalFormatting>
  <conditionalFormatting sqref="G24">
    <cfRule type="containsBlanks" dxfId="57" priority="4">
      <formula>LEN(TRIM(G24))=0</formula>
    </cfRule>
  </conditionalFormatting>
  <conditionalFormatting sqref="C14:D20">
    <cfRule type="containsBlanks" dxfId="56" priority="3">
      <formula>LEN(TRIM(C14))=0</formula>
    </cfRule>
  </conditionalFormatting>
  <conditionalFormatting sqref="G31">
    <cfRule type="containsBlanks" dxfId="55" priority="2">
      <formula>LEN(TRIM(G31))=0</formula>
    </cfRule>
  </conditionalFormatting>
  <conditionalFormatting sqref="G40">
    <cfRule type="containsBlanks" dxfId="54" priority="1">
      <formula>LEN(TRIM(G40))=0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64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0.7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9" t="s">
        <v>74</v>
      </c>
      <c r="D13" s="2" t="s">
        <v>48</v>
      </c>
      <c r="E13" s="27"/>
      <c r="F13" s="16"/>
      <c r="G13" s="15"/>
      <c r="H13" s="16"/>
      <c r="I13" s="15">
        <f t="shared" ref="I13:I22" si="0">+G13-E13</f>
        <v>0</v>
      </c>
    </row>
    <row r="14" spans="1:10" ht="14.1" x14ac:dyDescent="0.3">
      <c r="C14" s="9"/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27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10" t="s">
        <v>75</v>
      </c>
      <c r="D21" s="6" t="s">
        <v>20</v>
      </c>
      <c r="E21" s="28"/>
      <c r="F21" s="16"/>
      <c r="G21" s="17" t="str">
        <f>IF(ISERROR('History of Taxes Collected'!$I$35),"SEE RED TAB",ROUND('History of Taxes Collected'!I35*E21,2))</f>
        <v>SEE RED TAB</v>
      </c>
      <c r="H21" s="16"/>
      <c r="I21" s="17" t="e">
        <f t="shared" si="0"/>
        <v>#VALUE!</v>
      </c>
    </row>
    <row r="22" spans="1:10" ht="14.1" x14ac:dyDescent="0.3">
      <c r="D22" s="1" t="s">
        <v>21</v>
      </c>
      <c r="E22" s="2">
        <f>SUM(E13:E21)</f>
        <v>0</v>
      </c>
      <c r="G22" s="2">
        <f>SUM(G13:G21)</f>
        <v>0</v>
      </c>
      <c r="I22" s="2">
        <f t="shared" si="0"/>
        <v>0</v>
      </c>
    </row>
    <row r="24" spans="1:10" ht="14.1" x14ac:dyDescent="0.3">
      <c r="B24" s="14" t="s">
        <v>22</v>
      </c>
      <c r="C24" s="14"/>
      <c r="D24" s="6"/>
      <c r="E24" s="6"/>
      <c r="G24" s="29"/>
      <c r="I24" s="6">
        <f>+G24-E24</f>
        <v>0</v>
      </c>
    </row>
    <row r="26" spans="1:10" ht="18.75" x14ac:dyDescent="0.45">
      <c r="B26" s="1" t="s">
        <v>37</v>
      </c>
      <c r="E26" s="4">
        <f>+E10+E22-E24</f>
        <v>0</v>
      </c>
      <c r="G26" s="4">
        <f>+G10+G22-G24</f>
        <v>0</v>
      </c>
      <c r="I26" s="4">
        <f>+I10+I22-I24</f>
        <v>0</v>
      </c>
    </row>
    <row r="30" spans="1:10" x14ac:dyDescent="0.3">
      <c r="B30" s="3" t="s">
        <v>121</v>
      </c>
      <c r="E30" s="5" t="s">
        <v>38</v>
      </c>
      <c r="F30" s="5"/>
      <c r="G30" s="5" t="s">
        <v>29</v>
      </c>
    </row>
    <row r="31" spans="1:10" s="7" customFormat="1" ht="14.45" customHeight="1" x14ac:dyDescent="0.3">
      <c r="A31" s="1"/>
      <c r="B31" s="1"/>
      <c r="C31" s="78" t="s">
        <v>28</v>
      </c>
      <c r="D31" s="77"/>
      <c r="E31" s="2">
        <f>E24</f>
        <v>0</v>
      </c>
      <c r="G31" s="2"/>
      <c r="I31" s="2"/>
      <c r="J31" s="2"/>
    </row>
    <row r="33" spans="1:8" s="2" customFormat="1" x14ac:dyDescent="0.3">
      <c r="A33" s="1"/>
      <c r="B33" s="1"/>
      <c r="C33" s="3" t="s">
        <v>122</v>
      </c>
      <c r="D33" s="50"/>
      <c r="F33" s="7"/>
      <c r="H33" s="7"/>
    </row>
    <row r="34" spans="1:8" s="2" customFormat="1" x14ac:dyDescent="0.3">
      <c r="A34" s="1"/>
      <c r="B34" s="1"/>
      <c r="C34" s="3"/>
      <c r="D34" s="50" t="s">
        <v>128</v>
      </c>
      <c r="E34" s="2">
        <f>E26</f>
        <v>0</v>
      </c>
      <c r="F34" s="79"/>
      <c r="G34" s="2">
        <v>0</v>
      </c>
      <c r="H34" s="79"/>
    </row>
    <row r="35" spans="1:8" s="2" customFormat="1" x14ac:dyDescent="0.3">
      <c r="A35" s="1"/>
      <c r="B35" s="1"/>
      <c r="C35" s="63" t="s">
        <v>107</v>
      </c>
      <c r="D35" s="51" t="s">
        <v>71</v>
      </c>
      <c r="E35" s="59">
        <f>E36-E34</f>
        <v>0</v>
      </c>
      <c r="F35" s="72"/>
      <c r="G35" s="59">
        <f>G36-G34</f>
        <v>0</v>
      </c>
      <c r="H35" s="7"/>
    </row>
    <row r="36" spans="1:8" s="2" customFormat="1" x14ac:dyDescent="0.3">
      <c r="A36" s="1"/>
      <c r="B36" s="1"/>
      <c r="C36" s="22"/>
      <c r="D36" s="50" t="s">
        <v>118</v>
      </c>
      <c r="E36" s="2">
        <f>E10</f>
        <v>0</v>
      </c>
      <c r="F36" s="7"/>
      <c r="G36" s="2">
        <f>G26</f>
        <v>0</v>
      </c>
      <c r="H36" s="7"/>
    </row>
    <row r="37" spans="1:8" s="2" customFormat="1" x14ac:dyDescent="0.3">
      <c r="A37" s="1"/>
      <c r="B37" s="1"/>
      <c r="C37" s="3"/>
      <c r="D37" s="50"/>
      <c r="F37" s="7"/>
      <c r="H37" s="7"/>
    </row>
    <row r="38" spans="1:8" s="2" customFormat="1" x14ac:dyDescent="0.3">
      <c r="A38" s="1"/>
      <c r="B38" s="1"/>
      <c r="C38" s="3" t="s">
        <v>123</v>
      </c>
      <c r="D38" s="50"/>
      <c r="F38" s="7"/>
      <c r="H38" s="7"/>
    </row>
    <row r="39" spans="1:8" s="2" customFormat="1" x14ac:dyDescent="0.3">
      <c r="A39" s="1"/>
      <c r="B39" s="1"/>
      <c r="C39" s="3"/>
      <c r="D39" s="50" t="s">
        <v>71</v>
      </c>
      <c r="E39" s="2">
        <f>E35</f>
        <v>0</v>
      </c>
      <c r="F39" s="7"/>
      <c r="G39" s="2">
        <f>G35</f>
        <v>0</v>
      </c>
      <c r="H39" s="7"/>
    </row>
    <row r="40" spans="1:8" s="2" customFormat="1" x14ac:dyDescent="0.3">
      <c r="A40" s="1"/>
      <c r="B40" s="1"/>
      <c r="C40" s="63" t="s">
        <v>107</v>
      </c>
      <c r="D40" s="55" t="s">
        <v>106</v>
      </c>
      <c r="E40" s="59">
        <f>E41-E39</f>
        <v>0</v>
      </c>
      <c r="F40" s="72"/>
      <c r="G40" s="59">
        <f>G41-G39</f>
        <v>0</v>
      </c>
      <c r="H40" s="7"/>
    </row>
    <row r="41" spans="1:8" s="2" customFormat="1" x14ac:dyDescent="0.3">
      <c r="A41" s="1"/>
      <c r="B41" s="1"/>
      <c r="C41" s="3"/>
      <c r="D41" s="50" t="s">
        <v>124</v>
      </c>
      <c r="E41" s="2">
        <f>E24</f>
        <v>0</v>
      </c>
      <c r="F41" s="7"/>
      <c r="G41" s="2">
        <f>G31</f>
        <v>0</v>
      </c>
      <c r="H41" s="7"/>
    </row>
    <row r="42" spans="1:8" s="2" customFormat="1" x14ac:dyDescent="0.3">
      <c r="A42" s="1"/>
      <c r="B42" s="3"/>
      <c r="C42" s="50"/>
      <c r="F42" s="7"/>
      <c r="H42" s="7"/>
    </row>
    <row r="43" spans="1:8" s="2" customFormat="1" ht="35.450000000000003" customHeight="1" x14ac:dyDescent="0.45">
      <c r="A43" s="1"/>
      <c r="B43" s="1"/>
      <c r="C43" s="87" t="s">
        <v>120</v>
      </c>
      <c r="D43" s="87"/>
      <c r="E43" s="64"/>
      <c r="F43" s="80"/>
      <c r="G43" s="69">
        <f>G40-E40</f>
        <v>0</v>
      </c>
      <c r="H43" s="7"/>
    </row>
  </sheetData>
  <mergeCells count="1">
    <mergeCell ref="C43:D43"/>
  </mergeCells>
  <conditionalFormatting sqref="I1:I1048576">
    <cfRule type="cellIs" dxfId="53" priority="7" operator="lessThan">
      <formula>0</formula>
    </cfRule>
  </conditionalFormatting>
  <conditionalFormatting sqref="E10 E24 E13:E21 G13:G21">
    <cfRule type="containsBlanks" dxfId="52" priority="6">
      <formula>LEN(TRIM(E10))=0</formula>
    </cfRule>
  </conditionalFormatting>
  <conditionalFormatting sqref="G19:G20">
    <cfRule type="containsBlanks" dxfId="51" priority="4">
      <formula>LEN(TRIM(G19))=0</formula>
    </cfRule>
    <cfRule type="containsBlanks" dxfId="50" priority="5">
      <formula>LEN(TRIM(G19))=0</formula>
    </cfRule>
  </conditionalFormatting>
  <conditionalFormatting sqref="G24">
    <cfRule type="containsBlanks" dxfId="49" priority="3">
      <formula>LEN(TRIM(G24))=0</formula>
    </cfRule>
  </conditionalFormatting>
  <conditionalFormatting sqref="C14:D20">
    <cfRule type="containsBlanks" dxfId="48" priority="2">
      <formula>LEN(TRIM(C14))=0</formula>
    </cfRule>
  </conditionalFormatting>
  <conditionalFormatting sqref="G31">
    <cfRule type="containsBlanks" dxfId="47" priority="1">
      <formula>LEN(TRIM(G31))=0</formula>
    </cfRule>
  </conditionalFormatting>
  <pageMargins left="0.7" right="0.7" top="0.75" bottom="0.75" header="0.3" footer="0.3"/>
  <pageSetup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65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1.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8" t="s">
        <v>76</v>
      </c>
      <c r="D13" s="2" t="s">
        <v>77</v>
      </c>
      <c r="E13" s="20"/>
      <c r="I13" s="2">
        <f t="shared" ref="I13:I22" si="0">+G13-E13</f>
        <v>0</v>
      </c>
    </row>
    <row r="14" spans="1:10" ht="14.1" x14ac:dyDescent="0.3">
      <c r="C14" s="9" t="s">
        <v>78</v>
      </c>
      <c r="D14" s="2" t="s">
        <v>48</v>
      </c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15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10"/>
      <c r="D21" s="6"/>
      <c r="E21" s="28"/>
      <c r="F21" s="17"/>
      <c r="G21" s="28"/>
      <c r="H21" s="17"/>
      <c r="I21" s="17">
        <f t="shared" si="0"/>
        <v>0</v>
      </c>
    </row>
    <row r="22" spans="1:10" ht="14.1" x14ac:dyDescent="0.3">
      <c r="D22" s="1" t="s">
        <v>21</v>
      </c>
      <c r="E22" s="2">
        <f>SUM(E13:E21)</f>
        <v>0</v>
      </c>
      <c r="G22" s="2">
        <f>SUM(G13:G21)</f>
        <v>0</v>
      </c>
      <c r="I22" s="2">
        <f t="shared" si="0"/>
        <v>0</v>
      </c>
    </row>
    <row r="24" spans="1:10" ht="14.1" x14ac:dyDescent="0.3">
      <c r="B24" s="14" t="s">
        <v>22</v>
      </c>
      <c r="C24" s="14"/>
      <c r="D24" s="6"/>
      <c r="E24" s="6"/>
      <c r="G24" s="29"/>
      <c r="I24" s="6">
        <f>+G24-E24</f>
        <v>0</v>
      </c>
    </row>
    <row r="26" spans="1:10" ht="18.75" x14ac:dyDescent="0.45">
      <c r="B26" s="1" t="s">
        <v>37</v>
      </c>
      <c r="E26" s="4">
        <f>+E10+E22-E24</f>
        <v>0</v>
      </c>
      <c r="G26" s="4">
        <f>+G10+G22-G24</f>
        <v>0</v>
      </c>
      <c r="I26" s="4">
        <f>+I10+I22-I24</f>
        <v>0</v>
      </c>
    </row>
    <row r="30" spans="1:10" x14ac:dyDescent="0.3">
      <c r="B30" s="3" t="s">
        <v>121</v>
      </c>
      <c r="E30" s="5" t="s">
        <v>38</v>
      </c>
      <c r="F30" s="5"/>
      <c r="G30" s="5" t="s">
        <v>29</v>
      </c>
    </row>
    <row r="31" spans="1:10" s="7" customFormat="1" ht="14.45" customHeight="1" x14ac:dyDescent="0.3">
      <c r="A31" s="1"/>
      <c r="B31" s="1"/>
      <c r="C31" s="78" t="s">
        <v>28</v>
      </c>
      <c r="D31" s="77"/>
      <c r="E31" s="2">
        <f>E24</f>
        <v>0</v>
      </c>
      <c r="G31" s="2"/>
      <c r="I31" s="2"/>
      <c r="J31" s="2"/>
    </row>
    <row r="33" spans="1:8" s="2" customFormat="1" x14ac:dyDescent="0.3">
      <c r="A33" s="1"/>
      <c r="B33" s="1"/>
      <c r="C33" s="3" t="s">
        <v>122</v>
      </c>
      <c r="D33" s="50"/>
      <c r="F33" s="7"/>
      <c r="H33" s="7"/>
    </row>
    <row r="34" spans="1:8" s="2" customFormat="1" x14ac:dyDescent="0.3">
      <c r="A34" s="1"/>
      <c r="B34" s="1"/>
      <c r="C34" s="3"/>
      <c r="D34" s="50" t="s">
        <v>125</v>
      </c>
      <c r="E34" s="2">
        <f>E26</f>
        <v>0</v>
      </c>
      <c r="F34" s="79" t="e">
        <f>E34/E31</f>
        <v>#DIV/0!</v>
      </c>
      <c r="G34" s="2">
        <f>MAXA(0,MINA(G26,G31*0.2))</f>
        <v>0</v>
      </c>
      <c r="H34" s="79" t="e">
        <f>G34/G31</f>
        <v>#DIV/0!</v>
      </c>
    </row>
    <row r="35" spans="1:8" s="2" customFormat="1" x14ac:dyDescent="0.3">
      <c r="A35" s="1"/>
      <c r="B35" s="1"/>
      <c r="C35" s="63" t="s">
        <v>107</v>
      </c>
      <c r="D35" s="51" t="s">
        <v>71</v>
      </c>
      <c r="E35" s="59">
        <f>E36-E34</f>
        <v>0</v>
      </c>
      <c r="F35" s="72"/>
      <c r="G35" s="59">
        <f>G36-G34</f>
        <v>0</v>
      </c>
      <c r="H35" s="7"/>
    </row>
    <row r="36" spans="1:8" s="2" customFormat="1" x14ac:dyDescent="0.3">
      <c r="A36" s="1"/>
      <c r="B36" s="1"/>
      <c r="C36" s="22"/>
      <c r="D36" s="50" t="s">
        <v>118</v>
      </c>
      <c r="E36" s="2">
        <f>E10</f>
        <v>0</v>
      </c>
      <c r="F36" s="7"/>
      <c r="G36" s="2">
        <f>G26</f>
        <v>0</v>
      </c>
      <c r="H36" s="7"/>
    </row>
    <row r="37" spans="1:8" s="2" customFormat="1" x14ac:dyDescent="0.3">
      <c r="A37" s="1"/>
      <c r="B37" s="1"/>
      <c r="C37" s="3"/>
      <c r="D37" s="50"/>
      <c r="F37" s="7"/>
      <c r="H37" s="7"/>
    </row>
    <row r="38" spans="1:8" s="2" customFormat="1" x14ac:dyDescent="0.3">
      <c r="A38" s="1"/>
      <c r="B38" s="1"/>
      <c r="C38" s="3" t="s">
        <v>123</v>
      </c>
      <c r="D38" s="50"/>
      <c r="F38" s="7"/>
      <c r="H38" s="7"/>
    </row>
    <row r="39" spans="1:8" s="2" customFormat="1" x14ac:dyDescent="0.3">
      <c r="A39" s="1"/>
      <c r="B39" s="1"/>
      <c r="C39" s="3"/>
      <c r="D39" s="50" t="s">
        <v>71</v>
      </c>
      <c r="E39" s="2">
        <f>E35</f>
        <v>0</v>
      </c>
      <c r="F39" s="7"/>
      <c r="G39" s="2">
        <f>G35</f>
        <v>0</v>
      </c>
      <c r="H39" s="7"/>
    </row>
    <row r="40" spans="1:8" s="2" customFormat="1" x14ac:dyDescent="0.3">
      <c r="A40" s="1"/>
      <c r="B40" s="1"/>
      <c r="C40" s="63" t="s">
        <v>107</v>
      </c>
      <c r="D40" s="55" t="s">
        <v>106</v>
      </c>
      <c r="E40" s="59">
        <f>E41-E39</f>
        <v>0</v>
      </c>
      <c r="F40" s="72"/>
      <c r="G40" s="59">
        <f>G41-G39</f>
        <v>0</v>
      </c>
      <c r="H40" s="7"/>
    </row>
    <row r="41" spans="1:8" s="2" customFormat="1" x14ac:dyDescent="0.3">
      <c r="A41" s="1"/>
      <c r="B41" s="1"/>
      <c r="C41" s="3"/>
      <c r="D41" s="50" t="s">
        <v>124</v>
      </c>
      <c r="E41" s="2">
        <f>E24</f>
        <v>0</v>
      </c>
      <c r="F41" s="7"/>
      <c r="G41" s="2">
        <f>G31</f>
        <v>0</v>
      </c>
      <c r="H41" s="7"/>
    </row>
    <row r="42" spans="1:8" s="2" customFormat="1" x14ac:dyDescent="0.3">
      <c r="A42" s="1"/>
      <c r="B42" s="3"/>
      <c r="C42" s="50"/>
      <c r="F42" s="7"/>
      <c r="H42" s="7"/>
    </row>
    <row r="43" spans="1:8" s="2" customFormat="1" ht="54" customHeight="1" x14ac:dyDescent="0.45">
      <c r="A43" s="1"/>
      <c r="B43" s="1"/>
      <c r="C43" s="87" t="s">
        <v>127</v>
      </c>
      <c r="D43" s="87"/>
      <c r="E43" s="64"/>
      <c r="F43" s="80"/>
      <c r="G43" s="69">
        <f>G40-E40</f>
        <v>0</v>
      </c>
      <c r="H43" s="7"/>
    </row>
  </sheetData>
  <mergeCells count="1">
    <mergeCell ref="C43:D43"/>
  </mergeCells>
  <conditionalFormatting sqref="I1:I1048576">
    <cfRule type="cellIs" dxfId="46" priority="7" operator="lessThan">
      <formula>0</formula>
    </cfRule>
  </conditionalFormatting>
  <conditionalFormatting sqref="E10 E24 E13:E21 G13:G21">
    <cfRule type="containsBlanks" dxfId="45" priority="6">
      <formula>LEN(TRIM(E10))=0</formula>
    </cfRule>
  </conditionalFormatting>
  <conditionalFormatting sqref="G20:G21">
    <cfRule type="containsBlanks" dxfId="44" priority="4">
      <formula>LEN(TRIM(G20))=0</formula>
    </cfRule>
    <cfRule type="containsBlanks" dxfId="43" priority="5">
      <formula>LEN(TRIM(G20))=0</formula>
    </cfRule>
  </conditionalFormatting>
  <conditionalFormatting sqref="G24">
    <cfRule type="containsBlanks" dxfId="42" priority="3">
      <formula>LEN(TRIM(G24))=0</formula>
    </cfRule>
  </conditionalFormatting>
  <conditionalFormatting sqref="C15:D21">
    <cfRule type="containsBlanks" dxfId="41" priority="2">
      <formula>LEN(TRIM(C15))=0</formula>
    </cfRule>
  </conditionalFormatting>
  <conditionalFormatting sqref="G31">
    <cfRule type="containsBlanks" dxfId="40" priority="1">
      <formula>LEN(TRIM(G31))=0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66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3.7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8" t="s">
        <v>79</v>
      </c>
      <c r="D13" s="2" t="s">
        <v>80</v>
      </c>
      <c r="E13" s="20"/>
      <c r="I13" s="2">
        <f t="shared" ref="I13:I23" si="0">+G13-E13</f>
        <v>0</v>
      </c>
    </row>
    <row r="14" spans="1:10" ht="14.1" x14ac:dyDescent="0.3">
      <c r="C14" s="9" t="s">
        <v>81</v>
      </c>
      <c r="D14" s="2" t="s">
        <v>48</v>
      </c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15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9"/>
      <c r="E21" s="27"/>
      <c r="F21" s="16"/>
      <c r="G21" s="27"/>
      <c r="H21" s="16"/>
      <c r="I21" s="15">
        <f t="shared" si="0"/>
        <v>0</v>
      </c>
    </row>
    <row r="22" spans="1:10" ht="14.1" x14ac:dyDescent="0.3">
      <c r="C22" s="10" t="s">
        <v>82</v>
      </c>
      <c r="D22" s="6" t="s">
        <v>20</v>
      </c>
      <c r="E22" s="28"/>
      <c r="F22" s="16"/>
      <c r="G22" s="17" t="str">
        <f>IF(ISERROR('History of Taxes Collected'!$I$35),"SEE RED TAB",ROUND('History of Taxes Collected'!I35*E22,2))</f>
        <v>SEE RED TAB</v>
      </c>
      <c r="H22" s="16"/>
      <c r="I22" s="17" t="e">
        <f t="shared" si="0"/>
        <v>#VALUE!</v>
      </c>
    </row>
    <row r="23" spans="1:10" ht="14.1" x14ac:dyDescent="0.3">
      <c r="D23" s="1" t="s">
        <v>21</v>
      </c>
      <c r="E23" s="2">
        <f>SUM(E13:E22)</f>
        <v>0</v>
      </c>
      <c r="G23" s="2">
        <f>SUM(G13:G22)</f>
        <v>0</v>
      </c>
      <c r="I23" s="2">
        <f t="shared" si="0"/>
        <v>0</v>
      </c>
    </row>
    <row r="25" spans="1:10" ht="14.1" x14ac:dyDescent="0.3">
      <c r="B25" s="14" t="s">
        <v>22</v>
      </c>
      <c r="C25" s="14"/>
      <c r="D25" s="6"/>
      <c r="E25" s="6"/>
      <c r="G25" s="29"/>
      <c r="I25" s="6">
        <f>+G25-E25</f>
        <v>0</v>
      </c>
    </row>
    <row r="27" spans="1:10" ht="18.75" x14ac:dyDescent="0.45">
      <c r="B27" s="1" t="s">
        <v>37</v>
      </c>
      <c r="E27" s="4">
        <f>+E10+E23-E25</f>
        <v>0</v>
      </c>
      <c r="G27" s="4">
        <f>+G10+G23-G25</f>
        <v>0</v>
      </c>
      <c r="I27" s="4">
        <f>+I10+I23-I25</f>
        <v>0</v>
      </c>
    </row>
    <row r="31" spans="1:10" x14ac:dyDescent="0.3">
      <c r="B31" s="3" t="s">
        <v>121</v>
      </c>
      <c r="E31" s="5" t="s">
        <v>38</v>
      </c>
      <c r="F31" s="5"/>
      <c r="G31" s="5" t="s">
        <v>29</v>
      </c>
    </row>
    <row r="32" spans="1:10" s="7" customFormat="1" ht="14.45" customHeight="1" x14ac:dyDescent="0.3">
      <c r="A32" s="1"/>
      <c r="B32" s="1"/>
      <c r="C32" s="78" t="s">
        <v>28</v>
      </c>
      <c r="D32" s="77"/>
      <c r="E32" s="2">
        <f>E25</f>
        <v>0</v>
      </c>
      <c r="G32" s="2"/>
      <c r="I32" s="2"/>
      <c r="J32" s="2"/>
    </row>
    <row r="34" spans="2:8" x14ac:dyDescent="0.3">
      <c r="C34" s="3" t="s">
        <v>122</v>
      </c>
      <c r="D34" s="50"/>
    </row>
    <row r="35" spans="2:8" x14ac:dyDescent="0.3">
      <c r="C35" s="3"/>
      <c r="D35" s="50" t="s">
        <v>126</v>
      </c>
      <c r="E35" s="2">
        <f>E27</f>
        <v>0</v>
      </c>
      <c r="F35" s="79" t="e">
        <f>E35/E32</f>
        <v>#DIV/0!</v>
      </c>
      <c r="G35" s="2">
        <f>MAXA(0,MINA(G27,G32*0.35))</f>
        <v>0</v>
      </c>
      <c r="H35" s="79" t="e">
        <f>G35/G32</f>
        <v>#DIV/0!</v>
      </c>
    </row>
    <row r="36" spans="2:8" x14ac:dyDescent="0.3">
      <c r="C36" s="63" t="s">
        <v>107</v>
      </c>
      <c r="D36" s="51" t="s">
        <v>71</v>
      </c>
      <c r="E36" s="59">
        <f>E37-E35</f>
        <v>0</v>
      </c>
      <c r="F36" s="72"/>
      <c r="G36" s="59">
        <f>G37-G35</f>
        <v>0</v>
      </c>
    </row>
    <row r="37" spans="2:8" x14ac:dyDescent="0.3">
      <c r="C37" s="22"/>
      <c r="D37" s="50" t="s">
        <v>118</v>
      </c>
      <c r="E37" s="2">
        <f>E10</f>
        <v>0</v>
      </c>
      <c r="G37" s="2">
        <f>G27</f>
        <v>0</v>
      </c>
    </row>
    <row r="38" spans="2:8" x14ac:dyDescent="0.3">
      <c r="C38" s="3"/>
      <c r="D38" s="50"/>
    </row>
    <row r="39" spans="2:8" x14ac:dyDescent="0.3">
      <c r="C39" s="3" t="s">
        <v>123</v>
      </c>
      <c r="D39" s="50"/>
    </row>
    <row r="40" spans="2:8" x14ac:dyDescent="0.3">
      <c r="C40" s="3"/>
      <c r="D40" s="50" t="s">
        <v>71</v>
      </c>
      <c r="E40" s="2">
        <f>E36</f>
        <v>0</v>
      </c>
      <c r="G40" s="2">
        <f>G36</f>
        <v>0</v>
      </c>
    </row>
    <row r="41" spans="2:8" x14ac:dyDescent="0.3">
      <c r="C41" s="63" t="s">
        <v>107</v>
      </c>
      <c r="D41" s="55" t="s">
        <v>106</v>
      </c>
      <c r="E41" s="59">
        <f>E42-E40</f>
        <v>0</v>
      </c>
      <c r="F41" s="72"/>
      <c r="G41" s="59">
        <f>G42-G40</f>
        <v>0</v>
      </c>
    </row>
    <row r="42" spans="2:8" x14ac:dyDescent="0.3">
      <c r="C42" s="3"/>
      <c r="D42" s="50" t="s">
        <v>124</v>
      </c>
      <c r="E42" s="2">
        <f>E25</f>
        <v>0</v>
      </c>
      <c r="G42" s="2">
        <f>G32</f>
        <v>0</v>
      </c>
    </row>
    <row r="43" spans="2:8" x14ac:dyDescent="0.3">
      <c r="B43" s="3"/>
      <c r="C43" s="50"/>
    </row>
    <row r="44" spans="2:8" ht="36.75" customHeight="1" x14ac:dyDescent="0.45">
      <c r="C44" s="87" t="s">
        <v>120</v>
      </c>
      <c r="D44" s="87"/>
      <c r="E44" s="64"/>
      <c r="F44" s="80"/>
      <c r="G44" s="69">
        <f>G41-E41</f>
        <v>0</v>
      </c>
    </row>
  </sheetData>
  <mergeCells count="1">
    <mergeCell ref="C44:D44"/>
  </mergeCells>
  <conditionalFormatting sqref="I1:I1048576">
    <cfRule type="cellIs" dxfId="39" priority="8" operator="lessThan">
      <formula>0</formula>
    </cfRule>
  </conditionalFormatting>
  <conditionalFormatting sqref="E10 E25 E13:E22 G13:G22">
    <cfRule type="containsBlanks" dxfId="38" priority="7">
      <formula>LEN(TRIM(E10))=0</formula>
    </cfRule>
  </conditionalFormatting>
  <conditionalFormatting sqref="G20:G21">
    <cfRule type="containsBlanks" dxfId="37" priority="5">
      <formula>LEN(TRIM(G20))=0</formula>
    </cfRule>
    <cfRule type="containsBlanks" dxfId="36" priority="6">
      <formula>LEN(TRIM(G20))=0</formula>
    </cfRule>
  </conditionalFormatting>
  <conditionalFormatting sqref="G25">
    <cfRule type="containsBlanks" dxfId="35" priority="4">
      <formula>LEN(TRIM(G25))=0</formula>
    </cfRule>
  </conditionalFormatting>
  <conditionalFormatting sqref="C16:D21">
    <cfRule type="containsBlanks" dxfId="34" priority="3">
      <formula>LEN(TRIM(C16))=0</formula>
    </cfRule>
  </conditionalFormatting>
  <conditionalFormatting sqref="G32">
    <cfRule type="containsBlanks" dxfId="33" priority="2">
      <formula>LEN(TRIM(G32))=0</formula>
    </cfRule>
  </conditionalFormatting>
  <conditionalFormatting sqref="C15:D15">
    <cfRule type="containsBlanks" dxfId="32" priority="1">
      <formula>LEN(TRIM(C15))=0</formula>
    </cfRule>
  </conditionalFormatting>
  <pageMargins left="0.7" right="0.7" top="0.75" bottom="0.75" header="0.3" footer="0.3"/>
  <pageSetup scale="7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67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2.25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9" t="s">
        <v>83</v>
      </c>
      <c r="D13" s="2" t="s">
        <v>48</v>
      </c>
      <c r="E13" s="27"/>
      <c r="F13" s="16"/>
      <c r="G13" s="15"/>
      <c r="H13" s="16"/>
      <c r="I13" s="15">
        <f t="shared" ref="I13:I22" si="0">+G13-E13</f>
        <v>0</v>
      </c>
    </row>
    <row r="14" spans="1:10" ht="14.1" x14ac:dyDescent="0.3">
      <c r="C14" s="9"/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27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10" t="s">
        <v>84</v>
      </c>
      <c r="D21" s="6" t="s">
        <v>20</v>
      </c>
      <c r="E21" s="28"/>
      <c r="F21" s="16"/>
      <c r="G21" s="17" t="str">
        <f>IF(ISERROR('History of Taxes Collected'!$I$35),"SEE RED TAB",ROUND('History of Taxes Collected'!I35*E21,2))</f>
        <v>SEE RED TAB</v>
      </c>
      <c r="H21" s="16"/>
      <c r="I21" s="17" t="e">
        <f t="shared" si="0"/>
        <v>#VALUE!</v>
      </c>
    </row>
    <row r="22" spans="1:10" ht="14.1" x14ac:dyDescent="0.3">
      <c r="D22" s="1" t="s">
        <v>21</v>
      </c>
      <c r="E22" s="2">
        <f>SUM(E13:E21)</f>
        <v>0</v>
      </c>
      <c r="G22" s="2">
        <f>SUM(G13:G21)</f>
        <v>0</v>
      </c>
      <c r="I22" s="2">
        <f t="shared" si="0"/>
        <v>0</v>
      </c>
    </row>
    <row r="24" spans="1:10" ht="14.1" x14ac:dyDescent="0.3">
      <c r="B24" s="14" t="s">
        <v>22</v>
      </c>
      <c r="C24" s="14"/>
      <c r="D24" s="6"/>
      <c r="E24" s="6"/>
      <c r="G24" s="29"/>
      <c r="I24" s="6">
        <f>+G24-E24</f>
        <v>0</v>
      </c>
    </row>
    <row r="26" spans="1:10" ht="18.75" x14ac:dyDescent="0.45">
      <c r="B26" s="1" t="s">
        <v>37</v>
      </c>
      <c r="E26" s="4">
        <f>+E10+E22-E24</f>
        <v>0</v>
      </c>
      <c r="G26" s="4">
        <f>+G10+G22-G24</f>
        <v>0</v>
      </c>
      <c r="I26" s="4">
        <f>+I10+I22-I24</f>
        <v>0</v>
      </c>
    </row>
    <row r="30" spans="1:10" x14ac:dyDescent="0.3">
      <c r="B30" s="3" t="s">
        <v>121</v>
      </c>
      <c r="E30" s="5" t="s">
        <v>38</v>
      </c>
      <c r="F30" s="5"/>
      <c r="G30" s="5" t="s">
        <v>29</v>
      </c>
    </row>
    <row r="31" spans="1:10" s="7" customFormat="1" ht="14.45" customHeight="1" x14ac:dyDescent="0.3">
      <c r="A31" s="1"/>
      <c r="B31" s="1"/>
      <c r="C31" s="78" t="s">
        <v>28</v>
      </c>
      <c r="D31" s="77"/>
      <c r="E31" s="2">
        <f>E24</f>
        <v>0</v>
      </c>
      <c r="G31" s="2">
        <f>G41</f>
        <v>0</v>
      </c>
      <c r="I31" s="2"/>
      <c r="J31" s="2"/>
    </row>
    <row r="33" spans="1:8" s="2" customFormat="1" x14ac:dyDescent="0.3">
      <c r="A33" s="1"/>
      <c r="B33" s="1"/>
      <c r="C33" s="3" t="s">
        <v>122</v>
      </c>
      <c r="D33" s="50"/>
      <c r="F33" s="7"/>
      <c r="H33" s="7"/>
    </row>
    <row r="34" spans="1:8" s="2" customFormat="1" x14ac:dyDescent="0.3">
      <c r="A34" s="1"/>
      <c r="B34" s="1"/>
      <c r="C34" s="3"/>
      <c r="D34" s="50" t="s">
        <v>128</v>
      </c>
      <c r="E34" s="2">
        <f>E26</f>
        <v>0</v>
      </c>
      <c r="F34" s="79"/>
      <c r="G34" s="2">
        <v>0</v>
      </c>
      <c r="H34" s="79"/>
    </row>
    <row r="35" spans="1:8" s="2" customFormat="1" x14ac:dyDescent="0.3">
      <c r="A35" s="1"/>
      <c r="B35" s="1"/>
      <c r="C35" s="63" t="s">
        <v>107</v>
      </c>
      <c r="D35" s="51" t="s">
        <v>71</v>
      </c>
      <c r="E35" s="59">
        <f>E36-E34</f>
        <v>0</v>
      </c>
      <c r="F35" s="72"/>
      <c r="G35" s="59">
        <f>G36-G34</f>
        <v>0</v>
      </c>
      <c r="H35" s="7"/>
    </row>
    <row r="36" spans="1:8" s="2" customFormat="1" x14ac:dyDescent="0.3">
      <c r="A36" s="1"/>
      <c r="B36" s="1"/>
      <c r="C36" s="22"/>
      <c r="D36" s="50" t="s">
        <v>118</v>
      </c>
      <c r="E36" s="2">
        <f>E10</f>
        <v>0</v>
      </c>
      <c r="F36" s="7"/>
      <c r="G36" s="2">
        <f>G26</f>
        <v>0</v>
      </c>
      <c r="H36" s="7"/>
    </row>
    <row r="37" spans="1:8" s="2" customFormat="1" x14ac:dyDescent="0.3">
      <c r="A37" s="1"/>
      <c r="B37" s="1"/>
      <c r="C37" s="3"/>
      <c r="D37" s="50"/>
      <c r="F37" s="7"/>
      <c r="H37" s="7"/>
    </row>
    <row r="38" spans="1:8" s="2" customFormat="1" x14ac:dyDescent="0.3">
      <c r="A38" s="1"/>
      <c r="B38" s="1"/>
      <c r="C38" s="3" t="s">
        <v>123</v>
      </c>
      <c r="D38" s="50"/>
      <c r="F38" s="7"/>
      <c r="H38" s="7"/>
    </row>
    <row r="39" spans="1:8" s="2" customFormat="1" x14ac:dyDescent="0.3">
      <c r="A39" s="1"/>
      <c r="B39" s="1"/>
      <c r="C39" s="3"/>
      <c r="D39" s="50" t="s">
        <v>71</v>
      </c>
      <c r="E39" s="2">
        <f>E35</f>
        <v>0</v>
      </c>
      <c r="F39" s="7"/>
      <c r="G39" s="2">
        <f>G35</f>
        <v>0</v>
      </c>
      <c r="H39" s="7"/>
    </row>
    <row r="40" spans="1:8" s="2" customFormat="1" x14ac:dyDescent="0.3">
      <c r="A40" s="1"/>
      <c r="B40" s="1"/>
      <c r="C40" s="63" t="s">
        <v>107</v>
      </c>
      <c r="D40" s="55" t="s">
        <v>106</v>
      </c>
      <c r="E40" s="59">
        <f>E41-E39</f>
        <v>0</v>
      </c>
      <c r="F40" s="72"/>
      <c r="G40" s="59"/>
      <c r="H40" s="7"/>
    </row>
    <row r="41" spans="1:8" s="2" customFormat="1" x14ac:dyDescent="0.3">
      <c r="A41" s="1"/>
      <c r="B41" s="1"/>
      <c r="C41" s="3"/>
      <c r="D41" s="50" t="s">
        <v>124</v>
      </c>
      <c r="E41" s="2">
        <f>E24</f>
        <v>0</v>
      </c>
      <c r="F41" s="7"/>
      <c r="G41" s="2">
        <f>G39+G40</f>
        <v>0</v>
      </c>
      <c r="H41" s="7"/>
    </row>
    <row r="42" spans="1:8" s="2" customFormat="1" x14ac:dyDescent="0.3">
      <c r="A42" s="1"/>
      <c r="B42" s="3"/>
      <c r="C42" s="50"/>
      <c r="F42" s="7"/>
      <c r="H42" s="7"/>
    </row>
    <row r="43" spans="1:8" s="2" customFormat="1" ht="35.450000000000003" customHeight="1" x14ac:dyDescent="0.45">
      <c r="A43" s="1"/>
      <c r="B43" s="1"/>
      <c r="C43" s="87" t="s">
        <v>120</v>
      </c>
      <c r="D43" s="87"/>
      <c r="E43" s="64"/>
      <c r="F43" s="80"/>
      <c r="G43" s="69">
        <f>G40-E40</f>
        <v>0</v>
      </c>
      <c r="H43" s="7"/>
    </row>
  </sheetData>
  <mergeCells count="1">
    <mergeCell ref="C43:D43"/>
  </mergeCells>
  <conditionalFormatting sqref="I1:I1048576">
    <cfRule type="cellIs" dxfId="31" priority="8" operator="lessThan">
      <formula>0</formula>
    </cfRule>
  </conditionalFormatting>
  <conditionalFormatting sqref="E10 E24 E13:E21 G13:G21">
    <cfRule type="containsBlanks" dxfId="30" priority="7">
      <formula>LEN(TRIM(E10))=0</formula>
    </cfRule>
  </conditionalFormatting>
  <conditionalFormatting sqref="G19:G20">
    <cfRule type="containsBlanks" dxfId="29" priority="5">
      <formula>LEN(TRIM(G19))=0</formula>
    </cfRule>
    <cfRule type="containsBlanks" dxfId="28" priority="6">
      <formula>LEN(TRIM(G19))=0</formula>
    </cfRule>
  </conditionalFormatting>
  <conditionalFormatting sqref="G24">
    <cfRule type="containsBlanks" dxfId="27" priority="4">
      <formula>LEN(TRIM(G24))=0</formula>
    </cfRule>
  </conditionalFormatting>
  <conditionalFormatting sqref="C14:D20">
    <cfRule type="containsBlanks" dxfId="26" priority="3">
      <formula>LEN(TRIM(C14))=0</formula>
    </cfRule>
  </conditionalFormatting>
  <conditionalFormatting sqref="G31">
    <cfRule type="containsBlanks" dxfId="25" priority="2">
      <formula>LEN(TRIM(G31))=0</formula>
    </cfRule>
  </conditionalFormatting>
  <conditionalFormatting sqref="G40">
    <cfRule type="containsBlanks" dxfId="24" priority="1">
      <formula>LEN(TRIM(G40))=0</formula>
    </cfRule>
  </conditionalFormatting>
  <pageMargins left="0.7" right="0.7" top="0.75" bottom="0.75" header="0.3" footer="0.3"/>
  <pageSetup scale="6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>
      <selection activeCell="E10" sqref="E10"/>
    </sheetView>
  </sheetViews>
  <sheetFormatPr defaultColWidth="9.140625" defaultRowHeight="16.5" x14ac:dyDescent="0.3"/>
  <cols>
    <col min="1" max="1" width="9.140625" style="1"/>
    <col min="2" max="2" width="3.28515625" style="1" customWidth="1"/>
    <col min="3" max="3" width="7.5703125" style="1" bestFit="1" customWidth="1"/>
    <col min="4" max="4" width="46.140625" style="2" customWidth="1"/>
    <col min="5" max="5" width="14.7109375" style="2" bestFit="1" customWidth="1"/>
    <col min="6" max="6" width="7.7109375" style="7" customWidth="1"/>
    <col min="7" max="7" width="15.140625" style="2" bestFit="1" customWidth="1"/>
    <col min="8" max="8" width="7.7109375" style="7" customWidth="1"/>
    <col min="9" max="9" width="15.140625" style="2" bestFit="1" customWidth="1"/>
    <col min="10" max="10" width="9.140625" style="2"/>
    <col min="11" max="16384" width="9.140625" style="1"/>
  </cols>
  <sheetData>
    <row r="1" spans="1:10" s="11" customFormat="1" ht="18" x14ac:dyDescent="0.4">
      <c r="A1" s="11" t="s">
        <v>26</v>
      </c>
      <c r="D1" s="12"/>
      <c r="E1" s="12"/>
      <c r="F1" s="13"/>
      <c r="G1" s="12"/>
      <c r="H1" s="13"/>
      <c r="I1" s="12"/>
      <c r="J1" s="12"/>
    </row>
    <row r="2" spans="1:10" ht="14.1" x14ac:dyDescent="0.3">
      <c r="A2" s="30" t="s">
        <v>68</v>
      </c>
    </row>
    <row r="3" spans="1:10" ht="14.1" x14ac:dyDescent="0.3">
      <c r="A3" s="1" t="s">
        <v>27</v>
      </c>
    </row>
    <row r="6" spans="1:10" ht="14.1" x14ac:dyDescent="0.3">
      <c r="C6" s="1" t="s">
        <v>42</v>
      </c>
      <c r="D6" s="44">
        <f>'FY19 Budget Recap'!C6</f>
        <v>0</v>
      </c>
    </row>
    <row r="8" spans="1:10" s="22" customFormat="1" ht="33" customHeight="1" x14ac:dyDescent="0.3">
      <c r="D8" s="23"/>
      <c r="E8" s="76" t="s">
        <v>39</v>
      </c>
      <c r="F8" s="24"/>
      <c r="G8" s="76" t="s">
        <v>40</v>
      </c>
      <c r="H8" s="25"/>
      <c r="I8" s="76" t="s">
        <v>23</v>
      </c>
      <c r="J8" s="23"/>
    </row>
    <row r="10" spans="1:10" ht="14.1" x14ac:dyDescent="0.3">
      <c r="B10" s="1" t="s">
        <v>0</v>
      </c>
      <c r="E10" s="20"/>
      <c r="G10" s="2">
        <f>E10</f>
        <v>0</v>
      </c>
      <c r="I10" s="2">
        <f>+G10-E10</f>
        <v>0</v>
      </c>
    </row>
    <row r="12" spans="1:10" ht="14.1" x14ac:dyDescent="0.3">
      <c r="B12" s="3" t="s">
        <v>1</v>
      </c>
    </row>
    <row r="13" spans="1:10" ht="14.1" x14ac:dyDescent="0.3">
      <c r="C13" s="9" t="s">
        <v>85</v>
      </c>
      <c r="D13" s="2" t="s">
        <v>48</v>
      </c>
      <c r="E13" s="27"/>
      <c r="F13" s="16"/>
      <c r="G13" s="15"/>
      <c r="H13" s="16"/>
      <c r="I13" s="15">
        <f t="shared" ref="I13:I22" si="0">+G13-E13</f>
        <v>0</v>
      </c>
    </row>
    <row r="14" spans="1:10" ht="14.1" x14ac:dyDescent="0.3">
      <c r="C14" s="9"/>
      <c r="E14" s="27"/>
      <c r="F14" s="16"/>
      <c r="G14" s="15"/>
      <c r="H14" s="16"/>
      <c r="I14" s="15">
        <f t="shared" si="0"/>
        <v>0</v>
      </c>
    </row>
    <row r="15" spans="1:10" ht="14.1" x14ac:dyDescent="0.3">
      <c r="C15" s="9"/>
      <c r="E15" s="27"/>
      <c r="F15" s="16"/>
      <c r="G15" s="15"/>
      <c r="H15" s="16"/>
      <c r="I15" s="15">
        <f t="shared" si="0"/>
        <v>0</v>
      </c>
    </row>
    <row r="16" spans="1:10" ht="14.1" x14ac:dyDescent="0.3">
      <c r="C16" s="9"/>
      <c r="E16" s="27"/>
      <c r="F16" s="16"/>
      <c r="G16" s="15"/>
      <c r="H16" s="16"/>
      <c r="I16" s="15">
        <f t="shared" si="0"/>
        <v>0</v>
      </c>
    </row>
    <row r="17" spans="1:10" ht="14.1" x14ac:dyDescent="0.3">
      <c r="C17" s="9"/>
      <c r="E17" s="27"/>
      <c r="F17" s="16"/>
      <c r="G17" s="15"/>
      <c r="H17" s="16"/>
      <c r="I17" s="15">
        <f t="shared" si="0"/>
        <v>0</v>
      </c>
    </row>
    <row r="18" spans="1:10" ht="14.1" x14ac:dyDescent="0.3">
      <c r="C18" s="9"/>
      <c r="E18" s="27"/>
      <c r="F18" s="16"/>
      <c r="G18" s="15"/>
      <c r="H18" s="16"/>
      <c r="I18" s="15">
        <f t="shared" si="0"/>
        <v>0</v>
      </c>
    </row>
    <row r="19" spans="1:10" ht="14.1" x14ac:dyDescent="0.3">
      <c r="C19" s="9"/>
      <c r="E19" s="27"/>
      <c r="F19" s="16"/>
      <c r="G19" s="27"/>
      <c r="H19" s="16"/>
      <c r="I19" s="15">
        <f t="shared" si="0"/>
        <v>0</v>
      </c>
    </row>
    <row r="20" spans="1:10" ht="14.1" x14ac:dyDescent="0.3">
      <c r="C20" s="9"/>
      <c r="E20" s="27"/>
      <c r="F20" s="16"/>
      <c r="G20" s="27"/>
      <c r="H20" s="16"/>
      <c r="I20" s="15">
        <f t="shared" si="0"/>
        <v>0</v>
      </c>
    </row>
    <row r="21" spans="1:10" ht="14.1" x14ac:dyDescent="0.3">
      <c r="C21" s="10" t="s">
        <v>86</v>
      </c>
      <c r="D21" s="6" t="s">
        <v>20</v>
      </c>
      <c r="E21" s="28"/>
      <c r="F21" s="16"/>
      <c r="G21" s="17" t="str">
        <f>IF(ISERROR('History of Taxes Collected'!$I$35),"SEE RED TAB",ROUND('History of Taxes Collected'!I35*E21,2))</f>
        <v>SEE RED TAB</v>
      </c>
      <c r="H21" s="16"/>
      <c r="I21" s="17" t="e">
        <f t="shared" si="0"/>
        <v>#VALUE!</v>
      </c>
    </row>
    <row r="22" spans="1:10" ht="14.1" x14ac:dyDescent="0.3">
      <c r="D22" s="1" t="s">
        <v>21</v>
      </c>
      <c r="E22" s="2">
        <f>SUM(E13:E21)</f>
        <v>0</v>
      </c>
      <c r="G22" s="2">
        <f>SUM(G13:G21)</f>
        <v>0</v>
      </c>
      <c r="I22" s="2">
        <f t="shared" si="0"/>
        <v>0</v>
      </c>
    </row>
    <row r="24" spans="1:10" ht="14.1" x14ac:dyDescent="0.3">
      <c r="B24" s="14" t="s">
        <v>22</v>
      </c>
      <c r="C24" s="14"/>
      <c r="D24" s="6"/>
      <c r="E24" s="6"/>
      <c r="G24" s="29"/>
      <c r="I24" s="6">
        <f>+G24-E24</f>
        <v>0</v>
      </c>
    </row>
    <row r="26" spans="1:10" ht="18.75" x14ac:dyDescent="0.45">
      <c r="B26" s="1" t="s">
        <v>37</v>
      </c>
      <c r="E26" s="4">
        <f>+E10+E22-E24</f>
        <v>0</v>
      </c>
      <c r="G26" s="4">
        <f>+G10+G22-G24</f>
        <v>0</v>
      </c>
      <c r="I26" s="4">
        <f>+I10+I22-I24</f>
        <v>0</v>
      </c>
    </row>
    <row r="30" spans="1:10" x14ac:dyDescent="0.3">
      <c r="B30" s="3" t="s">
        <v>121</v>
      </c>
      <c r="E30" s="5" t="s">
        <v>38</v>
      </c>
      <c r="F30" s="5"/>
      <c r="G30" s="5" t="s">
        <v>29</v>
      </c>
    </row>
    <row r="31" spans="1:10" s="7" customFormat="1" ht="14.45" customHeight="1" x14ac:dyDescent="0.3">
      <c r="A31" s="1"/>
      <c r="B31" s="1"/>
      <c r="C31" s="78" t="s">
        <v>28</v>
      </c>
      <c r="D31" s="77"/>
      <c r="E31" s="2">
        <f>E24</f>
        <v>0</v>
      </c>
      <c r="G31" s="2">
        <f>G41</f>
        <v>0</v>
      </c>
      <c r="I31" s="2"/>
      <c r="J31" s="2"/>
    </row>
    <row r="33" spans="1:8" s="2" customFormat="1" x14ac:dyDescent="0.3">
      <c r="A33" s="1"/>
      <c r="B33" s="1"/>
      <c r="C33" s="3" t="s">
        <v>122</v>
      </c>
      <c r="D33" s="50"/>
      <c r="F33" s="7"/>
      <c r="H33" s="7"/>
    </row>
    <row r="34" spans="1:8" s="2" customFormat="1" x14ac:dyDescent="0.3">
      <c r="A34" s="1"/>
      <c r="B34" s="1"/>
      <c r="C34" s="3"/>
      <c r="D34" s="50" t="s">
        <v>128</v>
      </c>
      <c r="E34" s="2">
        <f>E26</f>
        <v>0</v>
      </c>
      <c r="F34" s="79"/>
      <c r="G34" s="2">
        <v>0</v>
      </c>
      <c r="H34" s="79"/>
    </row>
    <row r="35" spans="1:8" s="2" customFormat="1" x14ac:dyDescent="0.3">
      <c r="A35" s="1"/>
      <c r="B35" s="1"/>
      <c r="C35" s="63" t="s">
        <v>107</v>
      </c>
      <c r="D35" s="51" t="s">
        <v>71</v>
      </c>
      <c r="E35" s="59">
        <f>E36-E34</f>
        <v>0</v>
      </c>
      <c r="F35" s="72"/>
      <c r="G35" s="59">
        <f>G36-G34</f>
        <v>0</v>
      </c>
      <c r="H35" s="7"/>
    </row>
    <row r="36" spans="1:8" s="2" customFormat="1" x14ac:dyDescent="0.3">
      <c r="A36" s="1"/>
      <c r="B36" s="1"/>
      <c r="C36" s="22"/>
      <c r="D36" s="50" t="s">
        <v>118</v>
      </c>
      <c r="E36" s="2">
        <f>E10</f>
        <v>0</v>
      </c>
      <c r="F36" s="7"/>
      <c r="G36" s="2">
        <f>G26</f>
        <v>0</v>
      </c>
      <c r="H36" s="7"/>
    </row>
    <row r="37" spans="1:8" s="2" customFormat="1" x14ac:dyDescent="0.3">
      <c r="A37" s="1"/>
      <c r="B37" s="1"/>
      <c r="C37" s="3"/>
      <c r="D37" s="50"/>
      <c r="F37" s="7"/>
      <c r="H37" s="7"/>
    </row>
    <row r="38" spans="1:8" s="2" customFormat="1" x14ac:dyDescent="0.3">
      <c r="A38" s="1"/>
      <c r="B38" s="1"/>
      <c r="C38" s="3" t="s">
        <v>123</v>
      </c>
      <c r="D38" s="50"/>
      <c r="F38" s="7"/>
      <c r="H38" s="7"/>
    </row>
    <row r="39" spans="1:8" s="2" customFormat="1" x14ac:dyDescent="0.3">
      <c r="A39" s="1"/>
      <c r="B39" s="1"/>
      <c r="C39" s="3"/>
      <c r="D39" s="50" t="s">
        <v>71</v>
      </c>
      <c r="E39" s="2">
        <f>E35</f>
        <v>0</v>
      </c>
      <c r="F39" s="7"/>
      <c r="G39" s="2">
        <f>G35</f>
        <v>0</v>
      </c>
      <c r="H39" s="7"/>
    </row>
    <row r="40" spans="1:8" s="2" customFormat="1" x14ac:dyDescent="0.3">
      <c r="A40" s="1"/>
      <c r="B40" s="1"/>
      <c r="C40" s="63" t="s">
        <v>107</v>
      </c>
      <c r="D40" s="55" t="s">
        <v>106</v>
      </c>
      <c r="E40" s="59">
        <f>E41-E39</f>
        <v>0</v>
      </c>
      <c r="F40" s="72"/>
      <c r="G40" s="59"/>
      <c r="H40" s="7"/>
    </row>
    <row r="41" spans="1:8" s="2" customFormat="1" x14ac:dyDescent="0.3">
      <c r="A41" s="1"/>
      <c r="B41" s="1"/>
      <c r="C41" s="3"/>
      <c r="D41" s="50" t="s">
        <v>124</v>
      </c>
      <c r="E41" s="2">
        <f>E24</f>
        <v>0</v>
      </c>
      <c r="F41" s="7"/>
      <c r="G41" s="2">
        <f>G39+G40</f>
        <v>0</v>
      </c>
      <c r="H41" s="7"/>
    </row>
    <row r="42" spans="1:8" s="2" customFormat="1" x14ac:dyDescent="0.3">
      <c r="A42" s="1"/>
      <c r="B42" s="3"/>
      <c r="C42" s="50"/>
      <c r="F42" s="7"/>
      <c r="H42" s="7"/>
    </row>
    <row r="43" spans="1:8" s="2" customFormat="1" ht="35.450000000000003" customHeight="1" x14ac:dyDescent="0.45">
      <c r="A43" s="1"/>
      <c r="B43" s="1"/>
      <c r="C43" s="87" t="s">
        <v>120</v>
      </c>
      <c r="D43" s="87"/>
      <c r="E43" s="64"/>
      <c r="F43" s="80"/>
      <c r="G43" s="69">
        <f>G40-E40</f>
        <v>0</v>
      </c>
      <c r="H43" s="7"/>
    </row>
  </sheetData>
  <mergeCells count="1">
    <mergeCell ref="C43:D43"/>
  </mergeCells>
  <conditionalFormatting sqref="I1:I1048576">
    <cfRule type="cellIs" dxfId="23" priority="8" operator="lessThan">
      <formula>0</formula>
    </cfRule>
  </conditionalFormatting>
  <conditionalFormatting sqref="E10 E24 E13:E21 G13:G21">
    <cfRule type="containsBlanks" dxfId="22" priority="7">
      <formula>LEN(TRIM(E10))=0</formula>
    </cfRule>
  </conditionalFormatting>
  <conditionalFormatting sqref="G19:G20">
    <cfRule type="containsBlanks" dxfId="21" priority="5">
      <formula>LEN(TRIM(G19))=0</formula>
    </cfRule>
    <cfRule type="containsBlanks" dxfId="20" priority="6">
      <formula>LEN(TRIM(G19))=0</formula>
    </cfRule>
  </conditionalFormatting>
  <conditionalFormatting sqref="G24">
    <cfRule type="containsBlanks" dxfId="19" priority="4">
      <formula>LEN(TRIM(G24))=0</formula>
    </cfRule>
  </conditionalFormatting>
  <conditionalFormatting sqref="C14:D20">
    <cfRule type="containsBlanks" dxfId="18" priority="3">
      <formula>LEN(TRIM(C14))=0</formula>
    </cfRule>
  </conditionalFormatting>
  <conditionalFormatting sqref="G31">
    <cfRule type="containsBlanks" dxfId="17" priority="2">
      <formula>LEN(TRIM(G31))=0</formula>
    </cfRule>
  </conditionalFormatting>
  <conditionalFormatting sqref="G40">
    <cfRule type="containsBlanks" dxfId="16" priority="1">
      <formula>LEN(TRIM(G40))=0</formula>
    </cfRule>
  </conditionalFormatting>
  <pageMargins left="0.7" right="0.7" top="0.75" bottom="0.75" header="0.3" footer="0.3"/>
  <pageSetup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FY19 Budget Recap</vt:lpstr>
      <vt:lpstr>General</vt:lpstr>
      <vt:lpstr>Transportation</vt:lpstr>
      <vt:lpstr>Bus Depreciation</vt:lpstr>
      <vt:lpstr>Tuition</vt:lpstr>
      <vt:lpstr>Retirement</vt:lpstr>
      <vt:lpstr>Adult Ed</vt:lpstr>
      <vt:lpstr>Technology</vt:lpstr>
      <vt:lpstr>Flexibility</vt:lpstr>
      <vt:lpstr>Debt Service</vt:lpstr>
      <vt:lpstr>Building Reserve</vt:lpstr>
      <vt:lpstr>History of Taxes Collected</vt:lpstr>
      <vt:lpstr>'History of Taxes Collected'!Print_Area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Waterman</dc:creator>
  <cp:lastModifiedBy>Denise</cp:lastModifiedBy>
  <cp:lastPrinted>2019-02-10T22:20:33Z</cp:lastPrinted>
  <dcterms:created xsi:type="dcterms:W3CDTF">2018-08-08T22:37:41Z</dcterms:created>
  <dcterms:modified xsi:type="dcterms:W3CDTF">2019-02-28T14:33:36Z</dcterms:modified>
</cp:coreProperties>
</file>