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gerhara\Documents\Work Documents\2018 Presentation\MASB0 Presentations\"/>
    </mc:Choice>
  </mc:AlternateContent>
  <bookViews>
    <workbookView xWindow="0" yWindow="0" windowWidth="28800" windowHeight="12360" tabRatio="831" firstSheet="1" activeTab="6"/>
  </bookViews>
  <sheets>
    <sheet name="GOV WIDE ST OF NET POSITION" sheetId="2" r:id="rId1"/>
    <sheet name="GOV WIDE ST OF ACTIVITIES" sheetId="3" r:id="rId2"/>
    <sheet name="BALANCE SHEET - GOV FUNDS" sheetId="4" r:id="rId3"/>
    <sheet name="Recon GOV FUNDS BS TO SNP" sheetId="6" r:id="rId4"/>
    <sheet name="ST OF REV, EXP AND CHANGE IN FB" sheetId="5" r:id="rId5"/>
    <sheet name="RECON TO ST OF ACTIVIES" sheetId="7" r:id="rId6"/>
    <sheet name="Other Information" sheetId="8" r:id="rId7"/>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7" l="1"/>
  <c r="C22" i="7"/>
  <c r="C19" i="7"/>
  <c r="C11" i="7"/>
  <c r="C9" i="7"/>
  <c r="D13" i="8"/>
  <c r="C13" i="7" s="1"/>
  <c r="B15" i="8"/>
  <c r="D15" i="8" s="1"/>
  <c r="C18" i="7" s="1"/>
  <c r="B14" i="8"/>
  <c r="D14" i="8" s="1"/>
  <c r="C17" i="7" s="1"/>
  <c r="B13" i="8"/>
  <c r="B9" i="8"/>
  <c r="C14" i="6"/>
  <c r="C12" i="6"/>
  <c r="C10" i="6"/>
  <c r="C8" i="6"/>
  <c r="C26" i="7" l="1"/>
  <c r="C9" i="4"/>
  <c r="C15" i="4"/>
  <c r="C19" i="4"/>
  <c r="C29" i="4" s="1"/>
  <c r="C31" i="4" s="1"/>
  <c r="C28" i="4"/>
  <c r="H30" i="3" l="1"/>
  <c r="H9" i="3"/>
  <c r="I39" i="5"/>
  <c r="B40" i="5"/>
  <c r="E42" i="5"/>
  <c r="I33" i="5"/>
  <c r="I34" i="5"/>
  <c r="C35" i="5"/>
  <c r="D35" i="5"/>
  <c r="E35" i="5"/>
  <c r="F35" i="5"/>
  <c r="G35" i="5"/>
  <c r="H35" i="5"/>
  <c r="B35" i="5"/>
  <c r="I20" i="5"/>
  <c r="I21" i="5"/>
  <c r="I22" i="5"/>
  <c r="I23" i="5"/>
  <c r="I24" i="5"/>
  <c r="I25" i="5"/>
  <c r="I26" i="5"/>
  <c r="I19" i="5"/>
  <c r="C27" i="5"/>
  <c r="D27" i="5"/>
  <c r="E27" i="5"/>
  <c r="F27" i="5"/>
  <c r="G27" i="5"/>
  <c r="H27" i="5"/>
  <c r="B27" i="5"/>
  <c r="I7" i="5"/>
  <c r="I9" i="5"/>
  <c r="I10" i="5"/>
  <c r="I11" i="5"/>
  <c r="I12" i="5"/>
  <c r="I13" i="5"/>
  <c r="I14" i="5"/>
  <c r="I6" i="5"/>
  <c r="C15" i="5"/>
  <c r="D15" i="5"/>
  <c r="E15" i="5"/>
  <c r="E30" i="5" s="1"/>
  <c r="E37" i="5" s="1"/>
  <c r="E40" i="5" s="1"/>
  <c r="F15" i="5"/>
  <c r="G15" i="5"/>
  <c r="G30" i="5" s="1"/>
  <c r="G37" i="5" s="1"/>
  <c r="G40" i="5" s="1"/>
  <c r="H15" i="5"/>
  <c r="B15" i="5"/>
  <c r="I24" i="4"/>
  <c r="I25" i="4"/>
  <c r="I26" i="4"/>
  <c r="I27" i="4"/>
  <c r="I23" i="4"/>
  <c r="I18" i="4"/>
  <c r="I19" i="4" s="1"/>
  <c r="D19" i="4"/>
  <c r="E19" i="4"/>
  <c r="F19" i="4"/>
  <c r="G19" i="4"/>
  <c r="H19" i="4"/>
  <c r="B19" i="4"/>
  <c r="C42" i="5"/>
  <c r="D28" i="4"/>
  <c r="D42" i="5" s="1"/>
  <c r="E28" i="4"/>
  <c r="F28" i="4"/>
  <c r="F42" i="5" s="1"/>
  <c r="G28" i="4"/>
  <c r="G42" i="5" s="1"/>
  <c r="H28" i="4"/>
  <c r="H29" i="4" s="1"/>
  <c r="H31" i="4" s="1"/>
  <c r="B28" i="4"/>
  <c r="B42" i="5" s="1"/>
  <c r="I7" i="4"/>
  <c r="I8" i="4"/>
  <c r="I14" i="4"/>
  <c r="I15" i="4" s="1"/>
  <c r="D15" i="4"/>
  <c r="E15" i="4"/>
  <c r="F15" i="4"/>
  <c r="G15" i="4"/>
  <c r="H15" i="4"/>
  <c r="B15" i="4"/>
  <c r="I6" i="4"/>
  <c r="D9" i="4"/>
  <c r="E9" i="4"/>
  <c r="F9" i="4"/>
  <c r="G9" i="4"/>
  <c r="H9" i="4"/>
  <c r="B9" i="4"/>
  <c r="D20" i="3"/>
  <c r="F20" i="3"/>
  <c r="B20" i="3"/>
  <c r="H10" i="3"/>
  <c r="H11" i="3"/>
  <c r="H12" i="3"/>
  <c r="H13" i="3"/>
  <c r="H14" i="3"/>
  <c r="H15" i="3"/>
  <c r="H16" i="3"/>
  <c r="H17" i="3"/>
  <c r="H18" i="3"/>
  <c r="H19" i="3"/>
  <c r="B36" i="2"/>
  <c r="B43" i="2" s="1"/>
  <c r="B33" i="2"/>
  <c r="B29" i="2"/>
  <c r="B16" i="2"/>
  <c r="B11" i="2"/>
  <c r="B12" i="2" s="1"/>
  <c r="H42" i="5" l="1"/>
  <c r="E43" i="5"/>
  <c r="G43" i="5"/>
  <c r="E29" i="4"/>
  <c r="B43" i="5"/>
  <c r="I35" i="5"/>
  <c r="C30" i="5"/>
  <c r="C37" i="5" s="1"/>
  <c r="C40" i="5" s="1"/>
  <c r="C43" i="5" s="1"/>
  <c r="B30" i="5"/>
  <c r="B37" i="5" s="1"/>
  <c r="F30" i="5"/>
  <c r="F37" i="5" s="1"/>
  <c r="F40" i="5" s="1"/>
  <c r="F43" i="5" s="1"/>
  <c r="I15" i="5"/>
  <c r="H30" i="5"/>
  <c r="H37" i="5" s="1"/>
  <c r="H40" i="5" s="1"/>
  <c r="H43" i="5" s="1"/>
  <c r="D30" i="5"/>
  <c r="D37" i="5" s="1"/>
  <c r="D40" i="5" s="1"/>
  <c r="D43" i="5" s="1"/>
  <c r="I27" i="5"/>
  <c r="C17" i="6"/>
  <c r="G29" i="4"/>
  <c r="G31" i="4" s="1"/>
  <c r="F29" i="4"/>
  <c r="F31" i="4" s="1"/>
  <c r="E31" i="4"/>
  <c r="D29" i="4"/>
  <c r="D31" i="4" s="1"/>
  <c r="B29" i="4"/>
  <c r="B31" i="4" s="1"/>
  <c r="I28" i="4"/>
  <c r="I9" i="4"/>
  <c r="H38" i="3"/>
  <c r="H20" i="3"/>
  <c r="H32" i="3" s="1"/>
  <c r="I29" i="4" l="1"/>
  <c r="C4" i="6"/>
  <c r="I42" i="5"/>
  <c r="H35" i="3"/>
  <c r="I30" i="5"/>
  <c r="I37" i="5" s="1"/>
  <c r="I31" i="4"/>
  <c r="C15" i="6" l="1"/>
  <c r="C18" i="6" s="1"/>
  <c r="I40" i="5"/>
  <c r="I43" i="5" s="1"/>
  <c r="C5" i="7"/>
  <c r="C24" i="7" s="1"/>
  <c r="C27" i="7" s="1"/>
</calcChain>
</file>

<file path=xl/sharedStrings.xml><?xml version="1.0" encoding="utf-8"?>
<sst xmlns="http://schemas.openxmlformats.org/spreadsheetml/2006/main" count="223" uniqueCount="170">
  <si>
    <t>ASSETS:</t>
  </si>
  <si>
    <t>Cash and equivalents</t>
  </si>
  <si>
    <t>Taxes receivable</t>
  </si>
  <si>
    <t>Due from other governments</t>
  </si>
  <si>
    <t>Capital assets:</t>
  </si>
  <si>
    <t>Land</t>
  </si>
  <si>
    <t>Other capital assets, net of depreciation</t>
  </si>
  <si>
    <t>Total capital assets</t>
  </si>
  <si>
    <t>Total assets</t>
  </si>
  <si>
    <t>DEFERRED OUTFLOW OF RESOURCES:</t>
  </si>
  <si>
    <t>Pension contributions and related differences and changes</t>
  </si>
  <si>
    <t>Total deferred outflow of resources</t>
  </si>
  <si>
    <t>LIABILITIES:</t>
  </si>
  <si>
    <t>Accounts payable and accrued expenses</t>
  </si>
  <si>
    <t>Long-term liabilities:</t>
  </si>
  <si>
    <t>Due within one year:</t>
  </si>
  <si>
    <t>Bonds payable</t>
  </si>
  <si>
    <t>Compensated absences</t>
  </si>
  <si>
    <t>Due in more than one year:</t>
  </si>
  <si>
    <t>Other postemployment benefits</t>
  </si>
  <si>
    <t>Net pension liability</t>
  </si>
  <si>
    <t>Total liabilities</t>
  </si>
  <si>
    <t>DEFERRED INFLOW OF RESOURCES:</t>
  </si>
  <si>
    <t>Pension related differences and changes</t>
  </si>
  <si>
    <t>Total deferred inflow of resources</t>
  </si>
  <si>
    <t>NET POSITION:</t>
  </si>
  <si>
    <t>Net investment in capital assets</t>
  </si>
  <si>
    <t>Restricted for:</t>
  </si>
  <si>
    <t>Capital projects</t>
  </si>
  <si>
    <t>Debt service</t>
  </si>
  <si>
    <t>Other fund activities</t>
  </si>
  <si>
    <t xml:space="preserve">Unrestricted </t>
  </si>
  <si>
    <t>Total net position</t>
  </si>
  <si>
    <t>Program Revenue</t>
  </si>
  <si>
    <t>Charges for</t>
  </si>
  <si>
    <t>Operating Grants</t>
  </si>
  <si>
    <t>Net Revenue
Expense</t>
  </si>
  <si>
    <t>Program Activities</t>
  </si>
  <si>
    <t>Expenses</t>
  </si>
  <si>
    <t>Services</t>
  </si>
  <si>
    <t>&amp; Contributions</t>
  </si>
  <si>
    <t>Governmental Activities</t>
  </si>
  <si>
    <t>Instruction:</t>
  </si>
  <si>
    <t>Regular programs</t>
  </si>
  <si>
    <t>Special programs</t>
  </si>
  <si>
    <t>Vocational programs</t>
  </si>
  <si>
    <t>Adult education</t>
  </si>
  <si>
    <t>Supporting services</t>
  </si>
  <si>
    <t>Operations &amp; maintenance</t>
  </si>
  <si>
    <t>Student transportation</t>
  </si>
  <si>
    <t>Food services</t>
  </si>
  <si>
    <t>Extracurricular</t>
  </si>
  <si>
    <t>Interest on long-term debt</t>
  </si>
  <si>
    <t>Unallocated depreciation</t>
  </si>
  <si>
    <t>Total governmental activities</t>
  </si>
  <si>
    <t>General revenues:</t>
  </si>
  <si>
    <t>Property taxes, levied for general purposes</t>
  </si>
  <si>
    <t>County retirement distribution</t>
  </si>
  <si>
    <t>State aid</t>
  </si>
  <si>
    <t>Interest</t>
  </si>
  <si>
    <t>Other</t>
  </si>
  <si>
    <t>Special items:</t>
  </si>
  <si>
    <t>Donated asset</t>
  </si>
  <si>
    <t>Total general revenues</t>
  </si>
  <si>
    <t>Change in net position</t>
  </si>
  <si>
    <t>Net position - beginning</t>
  </si>
  <si>
    <t>Net position - ending</t>
  </si>
  <si>
    <t>General Fund</t>
  </si>
  <si>
    <t>Transportation</t>
  </si>
  <si>
    <t>School Food</t>
  </si>
  <si>
    <t>Miscellaneous Programs</t>
  </si>
  <si>
    <t>Debt Service</t>
  </si>
  <si>
    <t>Building Reserve</t>
  </si>
  <si>
    <t>Other Governmental Funds</t>
  </si>
  <si>
    <t>Total Governmental Funds</t>
  </si>
  <si>
    <t>ASSETS</t>
  </si>
  <si>
    <t>LIABILITIES, DEFERRED INFLOWS OF RESOURCES AND FUND BALANCES</t>
  </si>
  <si>
    <t>Liabilities:</t>
  </si>
  <si>
    <t>Accounts payable</t>
  </si>
  <si>
    <t>Deferred inflows of resources:</t>
  </si>
  <si>
    <t>Unavailable tax revenues</t>
  </si>
  <si>
    <t>Total deferred inflows of resources</t>
  </si>
  <si>
    <t>Fund balances:</t>
  </si>
  <si>
    <t>Capital projects funds</t>
  </si>
  <si>
    <t>Unassigned</t>
  </si>
  <si>
    <t>Total fund balances</t>
  </si>
  <si>
    <t>Total liabilities, deferred inflows of resources and fund balances</t>
  </si>
  <si>
    <t>Total fund balance, governmental funds</t>
  </si>
  <si>
    <t>Amounts reported for governmental activities in the statement of net position are different because:</t>
  </si>
  <si>
    <t>Capital assets used in governmental activities are not current financial resources and therefore are not reported in this  fund financial statement, but are reported in the governmental activities of the statement of net position.</t>
  </si>
  <si>
    <t>Property taxes receivable that are not available to pay current period expenditures and therefore are not reported in this fund financial statement, but are reported in the governmental activities of the statement of net position.</t>
  </si>
  <si>
    <t>Deferred outflows and inflows of resources are not current financial resources and therefore are not reported in this fund financial statement, but are reported in the governmental activities of the statement of net position.</t>
  </si>
  <si>
    <t>Some liabilities, such as compensated absences, bonds payable, other postemployment benefits and net pension liability, are not included in the fund financial statement, but are included in the governmental activities of the statement of net position.</t>
  </si>
  <si>
    <t>Net position of governmental activities in the statement of net position</t>
  </si>
  <si>
    <t>REVENUES</t>
  </si>
  <si>
    <t>Property taxes for general purposes</t>
  </si>
  <si>
    <t>Tuition</t>
  </si>
  <si>
    <t>Intergovernmental:</t>
  </si>
  <si>
    <t>County</t>
  </si>
  <si>
    <t>State</t>
  </si>
  <si>
    <t>Federal</t>
  </si>
  <si>
    <t>Interest on investments</t>
  </si>
  <si>
    <t>Total revenues</t>
  </si>
  <si>
    <t>EXPENDITURES</t>
  </si>
  <si>
    <t>Current:</t>
  </si>
  <si>
    <t>Instruction</t>
  </si>
  <si>
    <t>Operations and maintenance</t>
  </si>
  <si>
    <t>Capital outlay</t>
  </si>
  <si>
    <t>Total expenditures</t>
  </si>
  <si>
    <t xml:space="preserve">Excess (deficiency) of revenues </t>
  </si>
  <si>
    <t>over expenditures</t>
  </si>
  <si>
    <t>OTHER FINANCING SOURCES (USES)</t>
  </si>
  <si>
    <t>Operating transfers in</t>
  </si>
  <si>
    <t>Operating transfers out</t>
  </si>
  <si>
    <t>Total other financing sources and uses</t>
  </si>
  <si>
    <t>Net change in fund balances</t>
  </si>
  <si>
    <t>Fund balances - beginning</t>
  </si>
  <si>
    <t>Fund balances - ending</t>
  </si>
  <si>
    <t>Net change in fund balances - total governmental funds:</t>
  </si>
  <si>
    <t>Amounts reported for governmental activities in the statement of activities are different because:</t>
  </si>
  <si>
    <t>Governmental funds report outlays for capital assets as expenditures because such outlays use current financial resources.  In contrast,  the statement of activities reports only a portion of the outlay as expense.  The outlay is allocated over the assets' estimated useful lives as depreciation expense for the period.</t>
  </si>
  <si>
    <t xml:space="preserve">Governmental funds do not report the donation of an  asset as revenue because it provides no current financial resources. In contrast,  the statement of activities reports the donation of the donated  assets.  Thus, the change in net assets differs from the change in fund balance by the cost of the donated asset. </t>
  </si>
  <si>
    <t>Governmental funds do not present revenues that are not available to pay current obligations.  In contrast, such revenues are reported in the statement of activities when earned:</t>
  </si>
  <si>
    <t xml:space="preserve">Statement of activities reports expenses that the governmental funds do not and  are not reported as expenditures in the governmental funds: </t>
  </si>
  <si>
    <t>Compensated absences expense</t>
  </si>
  <si>
    <t xml:space="preserve">Governmental funds report expenses that the statement of activities do not and are not reported as expenditures in statement of activities: </t>
  </si>
  <si>
    <t>Capital outlays</t>
  </si>
  <si>
    <t>Principal payments on debt</t>
  </si>
  <si>
    <t xml:space="preserve">Change in net position of governmental activities </t>
  </si>
  <si>
    <t>Pension expense, net of state on behalf pension payment</t>
  </si>
  <si>
    <t>Depreciation Expense By Function</t>
  </si>
  <si>
    <t>Food service</t>
  </si>
  <si>
    <t>Unallocated</t>
  </si>
  <si>
    <t>Taxes Recievable</t>
  </si>
  <si>
    <t>Compensated Absences</t>
  </si>
  <si>
    <t>OPEB</t>
  </si>
  <si>
    <t>Pension expense net of state on behalf payments</t>
  </si>
  <si>
    <t>a</t>
  </si>
  <si>
    <t>b</t>
  </si>
  <si>
    <t>c</t>
  </si>
  <si>
    <t>d</t>
  </si>
  <si>
    <t>c-d</t>
  </si>
  <si>
    <t>e</t>
  </si>
  <si>
    <t xml:space="preserve">Change </t>
  </si>
  <si>
    <t>f</t>
  </si>
  <si>
    <t>You find this number in the notes to the financial statements related to Fixed assets</t>
  </si>
  <si>
    <t>g</t>
  </si>
  <si>
    <t>h</t>
  </si>
  <si>
    <t>i</t>
  </si>
  <si>
    <t>j</t>
  </si>
  <si>
    <t>k</t>
  </si>
  <si>
    <t xml:space="preserve">You find this number in the notes to the financial statements, you have to look at both PERS and TRS notes. </t>
  </si>
  <si>
    <t>l</t>
  </si>
  <si>
    <t>m-n</t>
  </si>
  <si>
    <t>m</t>
  </si>
  <si>
    <t>n</t>
  </si>
  <si>
    <t>x1</t>
  </si>
  <si>
    <t>x2</t>
  </si>
  <si>
    <t>y2</t>
  </si>
  <si>
    <t>y1</t>
  </si>
  <si>
    <t xml:space="preserve">GOVERNMENT-WIDE STATEMENT OF NET POSISTION </t>
  </si>
  <si>
    <t>STATEMENT OF ACTIVITIES</t>
  </si>
  <si>
    <t>FOR THE YEAR ENDED JUNE 30, 2017</t>
  </si>
  <si>
    <t>BALANCE SHEET - GOVERNMENTAL FUNDS</t>
  </si>
  <si>
    <t>RECONCILATION OF THE GOVERNMENTAL FUNDS BALANCE SHEET WITH THE GOVERNMENTAL WIDE STATEMENT OF NET POSITION</t>
  </si>
  <si>
    <t>STATEMENT OF REVENUES, EXPENDITURES AND CHANGES IN FUND BALANCES - GOVERNMENTAL FUNDS</t>
  </si>
  <si>
    <t xml:space="preserve">RECONCILATION OF THE STATEMENT OF REVENUES, EXPENDITURES AND CHANGES IN FUND BALANCES - GOVERNMENTAL FUNDS TO </t>
  </si>
  <si>
    <t>GOVERNMENT-WIDE STATEMENT OF ACTIVITIES</t>
  </si>
  <si>
    <t xml:space="preserve">FISCAL YEAR. </t>
  </si>
  <si>
    <t xml:space="preserve">Reminder you will need to obtain the prior year report to get the prior year numbers in some cases.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</si>
</sst>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 #,##0.00%_);[Red]_(* \(#,##0.00%\);_(0.00%_);@"/>
    <numFmt numFmtId="166" formatCode="m/d/yy;@"/>
    <numFmt numFmtId="167" formatCode="mm/dd/yyyy"/>
    <numFmt numFmtId="171" formatCode="[$-409]mmmm\ d\,\ yyyy;@"/>
  </numFmts>
  <fonts count="45">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name val="Arial MT"/>
    </font>
    <font>
      <sz val="10"/>
      <name val="Arial"/>
      <family val="2"/>
    </font>
    <font>
      <sz val="11"/>
      <color rgb="FF9C6500"/>
      <name val="Calibri"/>
      <family val="2"/>
      <scheme val="minor"/>
    </font>
    <font>
      <sz val="10"/>
      <name val="Arial"/>
    </font>
    <font>
      <b/>
      <sz val="10"/>
      <name val="Arial"/>
      <family val="2"/>
    </font>
    <font>
      <b/>
      <sz val="10"/>
      <color indexed="8"/>
      <name val="Arial"/>
      <family val="2"/>
    </font>
    <font>
      <b/>
      <sz val="10"/>
      <color indexed="9"/>
      <name val="Arial"/>
      <family val="2"/>
    </font>
    <font>
      <b/>
      <sz val="18"/>
      <color indexed="62"/>
      <name val="Cambria"/>
      <family val="2"/>
    </font>
    <font>
      <b/>
      <sz val="11"/>
      <color indexed="8"/>
      <name val="Calibri"/>
      <family val="2"/>
    </font>
    <font>
      <sz val="11"/>
      <color indexed="9"/>
      <name val="Calibri"/>
      <family val="2"/>
    </font>
    <font>
      <sz val="11"/>
      <color indexed="8"/>
      <name val="Calibri"/>
      <family val="2"/>
    </font>
    <font>
      <b/>
      <sz val="10"/>
      <color indexed="12"/>
      <name val="Arial"/>
      <family val="2"/>
    </font>
    <font>
      <sz val="9"/>
      <name val="Arial"/>
      <family val="2"/>
    </font>
    <font>
      <b/>
      <sz val="9"/>
      <color indexed="18"/>
      <name val="Arial"/>
      <family val="2"/>
    </font>
    <font>
      <b/>
      <sz val="9"/>
      <color indexed="9"/>
      <name val="Arial"/>
      <family val="2"/>
    </font>
    <font>
      <b/>
      <sz val="9"/>
      <name val="Arial"/>
      <family val="2"/>
    </font>
    <font>
      <sz val="10"/>
      <color indexed="63"/>
      <name val="Arial"/>
      <family val="2"/>
    </font>
    <font>
      <b/>
      <i/>
      <sz val="10"/>
      <color indexed="63"/>
      <name val="Arial"/>
      <family val="2"/>
    </font>
    <font>
      <sz val="11"/>
      <name val="Arial"/>
      <family val="2"/>
    </font>
    <font>
      <b/>
      <sz val="10"/>
      <color theme="0"/>
      <name val="Arial"/>
      <family val="2"/>
    </font>
    <font>
      <sz val="10"/>
      <color theme="1"/>
      <name val="Arial"/>
      <family val="2"/>
    </font>
    <font>
      <sz val="9"/>
      <name val="Calibri"/>
      <family val="2"/>
      <scheme val="minor"/>
    </font>
    <font>
      <b/>
      <sz val="9"/>
      <name val="Calibri"/>
      <family val="2"/>
      <scheme val="minor"/>
    </font>
    <font>
      <sz val="10"/>
      <name val="Calibri"/>
      <family val="2"/>
      <scheme val="minor"/>
    </font>
    <font>
      <sz val="11"/>
      <name val="Calibri"/>
      <family val="2"/>
      <scheme val="minor"/>
    </font>
    <font>
      <b/>
      <u/>
      <sz val="9"/>
      <name val="Calibri"/>
      <family val="2"/>
      <scheme val="minor"/>
    </font>
    <font>
      <b/>
      <sz val="11"/>
      <name val="Calibri"/>
      <family val="2"/>
      <scheme val="minor"/>
    </font>
    <font>
      <i/>
      <sz val="11"/>
      <name val="Calibri"/>
      <family val="2"/>
      <scheme val="minor"/>
    </font>
    <font>
      <b/>
      <u/>
      <sz val="11"/>
      <name val="Calibri"/>
      <family val="2"/>
      <scheme val="minor"/>
    </font>
    <font>
      <sz val="11"/>
      <color indexed="8"/>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44"/>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18"/>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rgb="FF99CCFF"/>
        <bgColor indexed="64"/>
      </patternFill>
    </fill>
    <fill>
      <patternFill patternType="solid">
        <fgColor theme="1" tint="0.2499465926084170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0070C0"/>
        <bgColor indexed="64"/>
      </patternFill>
    </fill>
    <fill>
      <patternFill patternType="solid">
        <fgColor theme="7" tint="0.59999389629810485"/>
        <bgColor indexed="64"/>
      </patternFill>
    </fill>
    <fill>
      <patternFill patternType="solid">
        <fgColor rgb="FF9966FF"/>
        <bgColor indexed="64"/>
      </patternFill>
    </fill>
    <fill>
      <patternFill patternType="solid">
        <fgColor rgb="FFFF6699"/>
        <bgColor indexed="64"/>
      </patternFill>
    </fill>
    <fill>
      <patternFill patternType="solid">
        <fgColor rgb="FF99663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15">
    <xf numFmtId="0" fontId="0" fillId="0" borderId="0"/>
    <xf numFmtId="43" fontId="1" fillId="0" borderId="0" applyFont="0" applyFill="0" applyBorder="0" applyAlignment="0" applyProtection="0"/>
    <xf numFmtId="43" fontId="16" fillId="0" borderId="0" applyFont="0" applyFill="0" applyBorder="0" applyAlignment="0" applyProtection="0"/>
    <xf numFmtId="0" fontId="16" fillId="0" borderId="0"/>
    <xf numFmtId="0" fontId="15" fillId="0" borderId="0"/>
    <xf numFmtId="0" fontId="18" fillId="0" borderId="0"/>
    <xf numFmtId="0" fontId="25" fillId="16" borderId="0" applyNumberFormat="0" applyBorder="0" applyAlignment="0" applyProtection="0"/>
    <xf numFmtId="0" fontId="25" fillId="16" borderId="0" applyNumberFormat="0" applyBorder="0" applyAlignment="0" applyProtection="0"/>
    <xf numFmtId="0" fontId="24" fillId="17" borderId="0" applyNumberFormat="0" applyBorder="0" applyAlignment="0" applyProtection="0"/>
    <xf numFmtId="0" fontId="14" fillId="9"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4" fillId="20" borderId="0" applyNumberFormat="0" applyBorder="0" applyAlignment="0" applyProtection="0"/>
    <xf numFmtId="0" fontId="14" fillId="10" borderId="0" applyNumberFormat="0" applyBorder="0" applyAlignment="0" applyProtection="0"/>
    <xf numFmtId="0" fontId="25" fillId="18" borderId="0" applyNumberFormat="0" applyBorder="0" applyAlignment="0" applyProtection="0"/>
    <xf numFmtId="0" fontId="25" fillId="21" borderId="0" applyNumberFormat="0" applyBorder="0" applyAlignment="0" applyProtection="0"/>
    <xf numFmtId="0" fontId="24" fillId="19" borderId="0" applyNumberFormat="0" applyBorder="0" applyAlignment="0" applyProtection="0"/>
    <xf numFmtId="0" fontId="14" fillId="11" borderId="0" applyNumberFormat="0" applyBorder="0" applyAlignment="0" applyProtection="0"/>
    <xf numFmtId="0" fontId="25" fillId="16"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14" fillId="12" borderId="0" applyNumberFormat="0" applyBorder="0" applyAlignment="0" applyProtection="0"/>
    <xf numFmtId="0" fontId="25" fillId="22" borderId="0" applyNumberFormat="0" applyBorder="0" applyAlignment="0" applyProtection="0"/>
    <xf numFmtId="0" fontId="25" fillId="16" borderId="0" applyNumberFormat="0" applyBorder="0" applyAlignment="0" applyProtection="0"/>
    <xf numFmtId="0" fontId="24" fillId="17" borderId="0" applyNumberFormat="0" applyBorder="0" applyAlignment="0" applyProtection="0"/>
    <xf numFmtId="0" fontId="14" fillId="13"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24" fillId="23" borderId="0" applyNumberFormat="0" applyBorder="0" applyAlignment="0" applyProtection="0"/>
    <xf numFmtId="0" fontId="14" fillId="14" borderId="0" applyNumberFormat="0" applyBorder="0" applyAlignment="0" applyProtection="0"/>
    <xf numFmtId="40" fontId="19" fillId="0" borderId="10">
      <alignment horizontal="right"/>
    </xf>
    <xf numFmtId="0" fontId="26" fillId="0" borderId="0">
      <alignment horizontal="left"/>
    </xf>
    <xf numFmtId="40" fontId="16" fillId="0" borderId="0"/>
    <xf numFmtId="0" fontId="26" fillId="0" borderId="0">
      <alignment horizontal="left"/>
    </xf>
    <xf numFmtId="165" fontId="19" fillId="0" borderId="10">
      <alignment horizontal="right"/>
    </xf>
    <xf numFmtId="40" fontId="19" fillId="0" borderId="0">
      <alignment horizontal="right"/>
    </xf>
    <xf numFmtId="40" fontId="16" fillId="0" borderId="0">
      <alignment horizontal="right"/>
    </xf>
    <xf numFmtId="40" fontId="16" fillId="0" borderId="0">
      <alignment horizontal="left"/>
    </xf>
    <xf numFmtId="40" fontId="16" fillId="0" borderId="0"/>
    <xf numFmtId="40" fontId="16" fillId="0" borderId="0">
      <alignment horizontal="left"/>
    </xf>
    <xf numFmtId="165" fontId="16" fillId="0" borderId="0">
      <alignment horizontal="right"/>
    </xf>
    <xf numFmtId="40" fontId="16" fillId="0" borderId="0"/>
    <xf numFmtId="40" fontId="21" fillId="24" borderId="0">
      <alignment horizontal="right" vertical="center"/>
    </xf>
    <xf numFmtId="40" fontId="21" fillId="24" borderId="0">
      <alignment horizontal="left" vertical="center"/>
    </xf>
    <xf numFmtId="40" fontId="21" fillId="24" borderId="0">
      <alignment horizontal="center" vertical="center"/>
    </xf>
    <xf numFmtId="40" fontId="21" fillId="24" borderId="0">
      <alignment horizontal="center" vertical="center"/>
    </xf>
    <xf numFmtId="40" fontId="21" fillId="24" borderId="0">
      <alignment horizontal="right" vertical="center"/>
    </xf>
    <xf numFmtId="40" fontId="21" fillId="24" borderId="0">
      <alignment horizontal="right"/>
    </xf>
    <xf numFmtId="40" fontId="21" fillId="24" borderId="0">
      <alignment horizontal="center" vertical="center"/>
    </xf>
    <xf numFmtId="40" fontId="16" fillId="0" borderId="0"/>
    <xf numFmtId="0" fontId="16" fillId="0" borderId="0">
      <alignment horizontal="left"/>
    </xf>
    <xf numFmtId="40" fontId="16" fillId="0" borderId="0"/>
    <xf numFmtId="0" fontId="16" fillId="0" borderId="0">
      <alignment horizontal="center" vertical="center"/>
    </xf>
    <xf numFmtId="165" fontId="16" fillId="0" borderId="0">
      <alignment horizontal="right"/>
    </xf>
    <xf numFmtId="40" fontId="16" fillId="0" borderId="0"/>
    <xf numFmtId="40" fontId="21" fillId="24" borderId="0">
      <alignment horizontal="center" vertical="center"/>
    </xf>
    <xf numFmtId="40" fontId="21" fillId="24" borderId="0">
      <alignment horizontal="center" vertical="center"/>
    </xf>
    <xf numFmtId="165" fontId="21" fillId="24" borderId="0">
      <alignment horizontal="center" vertical="center"/>
    </xf>
    <xf numFmtId="40" fontId="21" fillId="24" borderId="0">
      <alignment horizontal="right"/>
    </xf>
    <xf numFmtId="40" fontId="19" fillId="0" borderId="11">
      <alignment horizontal="right"/>
    </xf>
    <xf numFmtId="0" fontId="26" fillId="0" borderId="0">
      <alignment horizontal="left"/>
    </xf>
    <xf numFmtId="40" fontId="16" fillId="0" borderId="0"/>
    <xf numFmtId="0" fontId="26" fillId="0" borderId="0">
      <alignment horizontal="left"/>
    </xf>
    <xf numFmtId="165" fontId="19" fillId="0" borderId="11">
      <alignment horizontal="right"/>
    </xf>
    <xf numFmtId="40" fontId="19" fillId="0" borderId="0">
      <alignment horizontal="right"/>
    </xf>
    <xf numFmtId="0" fontId="6" fillId="3" borderId="0" applyNumberFormat="0" applyBorder="0" applyAlignment="0" applyProtection="0"/>
    <xf numFmtId="40" fontId="16" fillId="0" borderId="0"/>
    <xf numFmtId="40" fontId="16" fillId="0" borderId="0"/>
    <xf numFmtId="0" fontId="9" fillId="6" borderId="4" applyNumberFormat="0" applyAlignment="0" applyProtection="0"/>
    <xf numFmtId="0" fontId="11" fillId="7" borderId="7" applyNumberFormat="0" applyAlignment="0" applyProtection="0"/>
    <xf numFmtId="40" fontId="19" fillId="0" borderId="12">
      <alignment horizontal="right"/>
    </xf>
    <xf numFmtId="40" fontId="19" fillId="0" borderId="0">
      <alignment horizontal="left"/>
    </xf>
    <xf numFmtId="40" fontId="16" fillId="0" borderId="0"/>
    <xf numFmtId="40" fontId="19" fillId="0" borderId="0">
      <alignment horizontal="left"/>
    </xf>
    <xf numFmtId="165" fontId="19" fillId="0" borderId="12">
      <alignment horizontal="right"/>
    </xf>
    <xf numFmtId="40" fontId="19" fillId="0" borderId="0">
      <alignment horizontal="right"/>
    </xf>
    <xf numFmtId="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21" fillId="24" borderId="0">
      <alignment horizontal="center" vertical="center"/>
    </xf>
    <xf numFmtId="40" fontId="16" fillId="0" borderId="0"/>
    <xf numFmtId="40" fontId="16" fillId="0" borderId="0"/>
    <xf numFmtId="40" fontId="16" fillId="0" borderId="0"/>
    <xf numFmtId="40" fontId="16" fillId="0" borderId="0"/>
    <xf numFmtId="40" fontId="16" fillId="0" borderId="0"/>
    <xf numFmtId="40" fontId="16" fillId="0" borderId="0"/>
    <xf numFmtId="43" fontId="1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8"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19" fillId="29" borderId="0">
      <alignment horizontal="center" vertical="center"/>
    </xf>
    <xf numFmtId="40" fontId="16" fillId="29" borderId="0">
      <alignment horizontal="left" vertical="center"/>
    </xf>
    <xf numFmtId="40" fontId="19" fillId="29" borderId="0">
      <alignment horizontal="center" vertical="center"/>
    </xf>
    <xf numFmtId="0" fontId="19" fillId="29" borderId="0">
      <alignment horizontal="left" vertical="center"/>
    </xf>
    <xf numFmtId="0" fontId="19" fillId="15" borderId="0">
      <alignment horizontal="left"/>
    </xf>
    <xf numFmtId="40" fontId="16" fillId="0" borderId="0"/>
    <xf numFmtId="0" fontId="19" fillId="15" borderId="0">
      <alignment horizontal="left"/>
    </xf>
    <xf numFmtId="0" fontId="5" fillId="2" borderId="0" applyNumberFormat="0" applyBorder="0" applyAlignment="0" applyProtection="0"/>
    <xf numFmtId="40" fontId="19" fillId="0" borderId="0">
      <alignment horizontal="right"/>
    </xf>
    <xf numFmtId="40" fontId="21" fillId="24" borderId="0"/>
    <xf numFmtId="40" fontId="21" fillId="24" borderId="0"/>
    <xf numFmtId="40" fontId="16"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27" fillId="28" borderId="0" applyFont="0" applyFill="0">
      <alignment horizontal="left" vertical="top" wrapText="1"/>
    </xf>
    <xf numFmtId="40" fontId="27" fillId="0" borderId="0"/>
    <xf numFmtId="40" fontId="27" fillId="0" borderId="0"/>
    <xf numFmtId="0" fontId="27" fillId="0" borderId="0">
      <alignment horizontal="left"/>
    </xf>
    <xf numFmtId="0" fontId="27" fillId="0" borderId="0">
      <alignment horizontal="center"/>
    </xf>
    <xf numFmtId="0" fontId="28" fillId="0" borderId="0">
      <alignment horizontal="center"/>
    </xf>
    <xf numFmtId="0" fontId="29" fillId="24" borderId="0">
      <alignment horizontal="left"/>
    </xf>
    <xf numFmtId="0" fontId="29" fillId="24" borderId="0">
      <alignment horizontal="left"/>
    </xf>
    <xf numFmtId="0" fontId="28" fillId="0" borderId="0">
      <alignment horizontal="center"/>
    </xf>
    <xf numFmtId="40" fontId="30" fillId="0" borderId="13"/>
    <xf numFmtId="40" fontId="30" fillId="0" borderId="13"/>
    <xf numFmtId="0" fontId="30" fillId="0" borderId="0"/>
    <xf numFmtId="0" fontId="30" fillId="0" borderId="0"/>
    <xf numFmtId="0" fontId="28" fillId="0" borderId="0">
      <alignment horizontal="center"/>
    </xf>
    <xf numFmtId="0" fontId="34" fillId="30" borderId="0">
      <alignment horizontal="left"/>
    </xf>
    <xf numFmtId="0" fontId="34" fillId="30" borderId="0">
      <alignment horizontal="left"/>
    </xf>
    <xf numFmtId="0" fontId="10" fillId="0" borderId="6" applyNumberFormat="0" applyFill="0" applyAlignment="0" applyProtection="0"/>
    <xf numFmtId="40" fontId="19" fillId="0" borderId="0">
      <alignment horizontal="right"/>
    </xf>
    <xf numFmtId="0" fontId="26" fillId="0" borderId="0">
      <alignment horizontal="left"/>
    </xf>
    <xf numFmtId="40" fontId="16" fillId="0" borderId="0"/>
    <xf numFmtId="0" fontId="26" fillId="0" borderId="0">
      <alignment horizontal="left"/>
    </xf>
    <xf numFmtId="165" fontId="19" fillId="0" borderId="0">
      <alignment horizontal="right"/>
    </xf>
    <xf numFmtId="40" fontId="19" fillId="0" borderId="0" applyBorder="0">
      <alignment horizontal="right"/>
    </xf>
    <xf numFmtId="0" fontId="17" fillId="4" borderId="0" applyNumberFormat="0" applyBorder="0" applyAlignment="0" applyProtection="0"/>
    <xf numFmtId="0" fontId="16" fillId="0" borderId="0"/>
    <xf numFmtId="0" fontId="35" fillId="0" borderId="0"/>
    <xf numFmtId="0" fontId="1" fillId="0" borderId="0"/>
    <xf numFmtId="0" fontId="16" fillId="0" borderId="0"/>
    <xf numFmtId="0" fontId="16" fillId="0" borderId="0"/>
    <xf numFmtId="0" fontId="16" fillId="0" borderId="0"/>
    <xf numFmtId="0" fontId="1" fillId="8" borderId="8" applyNumberFormat="0" applyFont="0" applyAlignment="0" applyProtection="0"/>
    <xf numFmtId="0" fontId="8" fillId="6" borderId="5" applyNumberFormat="0" applyAlignment="0" applyProtection="0"/>
    <xf numFmtId="9" fontId="1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31" fillId="28" borderId="0">
      <alignment horizontal="left"/>
    </xf>
    <xf numFmtId="40" fontId="31" fillId="28" borderId="0">
      <alignment horizontal="left"/>
    </xf>
    <xf numFmtId="0" fontId="32" fillId="28" borderId="0">
      <alignment horizontal="left"/>
    </xf>
    <xf numFmtId="166" fontId="32" fillId="28" borderId="0">
      <alignment horizontal="left"/>
    </xf>
    <xf numFmtId="0" fontId="22" fillId="0" borderId="0" applyNumberFormat="0" applyFill="0" applyBorder="0" applyAlignment="0" applyProtection="0"/>
    <xf numFmtId="40" fontId="19" fillId="0" borderId="0">
      <alignment horizontal="right"/>
    </xf>
    <xf numFmtId="40" fontId="20" fillId="28" borderId="0">
      <alignment horizontal="left"/>
    </xf>
    <xf numFmtId="40" fontId="20" fillId="28" borderId="0">
      <alignment horizontal="left"/>
    </xf>
    <xf numFmtId="40" fontId="16" fillId="0" borderId="0"/>
    <xf numFmtId="40" fontId="19" fillId="0" borderId="12">
      <alignment horizontal="right"/>
    </xf>
    <xf numFmtId="40" fontId="19" fillId="0" borderId="0">
      <alignment horizontal="left"/>
    </xf>
    <xf numFmtId="40" fontId="16" fillId="0" borderId="0"/>
    <xf numFmtId="40" fontId="19" fillId="0" borderId="0">
      <alignment horizontal="left"/>
    </xf>
    <xf numFmtId="165" fontId="19" fillId="0" borderId="12">
      <alignment horizontal="right"/>
    </xf>
    <xf numFmtId="40" fontId="19" fillId="0" borderId="0">
      <alignment horizontal="right"/>
    </xf>
    <xf numFmtId="40" fontId="19" fillId="0" borderId="12">
      <alignment horizontal="right"/>
    </xf>
    <xf numFmtId="0" fontId="19" fillId="15" borderId="0">
      <alignment horizontal="left"/>
    </xf>
    <xf numFmtId="40" fontId="16" fillId="0" borderId="0"/>
    <xf numFmtId="0" fontId="19" fillId="15" borderId="0">
      <alignment horizontal="left"/>
    </xf>
    <xf numFmtId="165" fontId="19" fillId="0" borderId="12">
      <alignment horizontal="right"/>
    </xf>
    <xf numFmtId="40" fontId="19" fillId="0" borderId="0">
      <alignment horizontal="right"/>
    </xf>
    <xf numFmtId="0" fontId="13" fillId="0" borderId="9" applyNumberFormat="0" applyFill="0" applyAlignment="0" applyProtection="0"/>
    <xf numFmtId="0" fontId="30" fillId="0" borderId="0"/>
    <xf numFmtId="40" fontId="27" fillId="0" borderId="13"/>
    <xf numFmtId="40" fontId="27" fillId="0" borderId="13"/>
    <xf numFmtId="0" fontId="27" fillId="0" borderId="0"/>
    <xf numFmtId="0" fontId="27" fillId="0" borderId="0"/>
    <xf numFmtId="40" fontId="27" fillId="0" borderId="0"/>
    <xf numFmtId="167" fontId="27" fillId="0" borderId="0"/>
    <xf numFmtId="40" fontId="27" fillId="0" borderId="0"/>
    <xf numFmtId="0" fontId="27" fillId="0" borderId="0"/>
    <xf numFmtId="0" fontId="27" fillId="0" borderId="0"/>
    <xf numFmtId="40" fontId="19" fillId="0" borderId="13">
      <alignment horizontal="right"/>
    </xf>
    <xf numFmtId="40" fontId="19" fillId="0" borderId="0">
      <alignment horizontal="left"/>
    </xf>
    <xf numFmtId="40" fontId="16" fillId="0" borderId="0"/>
    <xf numFmtId="40" fontId="19" fillId="0" borderId="0">
      <alignment horizontal="left"/>
    </xf>
    <xf numFmtId="165" fontId="19" fillId="0" borderId="13">
      <alignment horizontal="right"/>
    </xf>
    <xf numFmtId="40" fontId="19" fillId="0" borderId="0">
      <alignment horizontal="right"/>
    </xf>
    <xf numFmtId="0" fontId="12" fillId="0" borderId="0" applyNumberFormat="0" applyFill="0" applyBorder="0" applyAlignment="0" applyProtection="0"/>
    <xf numFmtId="0" fontId="16" fillId="0" borderId="0"/>
    <xf numFmtId="44" fontId="18" fillId="0" borderId="0" applyFont="0" applyFill="0" applyBorder="0" applyAlignment="0" applyProtection="0"/>
    <xf numFmtId="43" fontId="18" fillId="0" borderId="0" applyFont="0" applyFill="0" applyBorder="0" applyAlignment="0" applyProtection="0"/>
  </cellStyleXfs>
  <cellXfs count="182">
    <xf numFmtId="0" fontId="0" fillId="0" borderId="0" xfId="0"/>
    <xf numFmtId="0" fontId="0" fillId="0" borderId="0" xfId="0"/>
    <xf numFmtId="0" fontId="0" fillId="0" borderId="0" xfId="0" applyFill="1"/>
    <xf numFmtId="37" fontId="0" fillId="0" borderId="0" xfId="0" applyNumberFormat="1"/>
    <xf numFmtId="0" fontId="18" fillId="0" borderId="0" xfId="5"/>
    <xf numFmtId="37" fontId="36" fillId="0" borderId="0" xfId="5" applyNumberFormat="1" applyFont="1" applyFill="1" applyBorder="1" applyAlignment="1"/>
    <xf numFmtId="37" fontId="36" fillId="0" borderId="0" xfId="91" applyNumberFormat="1" applyFont="1" applyFill="1" applyBorder="1" applyAlignment="1"/>
    <xf numFmtId="37" fontId="36" fillId="0" borderId="12" xfId="91" applyNumberFormat="1" applyFont="1" applyFill="1" applyBorder="1" applyAlignment="1"/>
    <xf numFmtId="0" fontId="37" fillId="0" borderId="0" xfId="5" applyFont="1"/>
    <xf numFmtId="37" fontId="36" fillId="0" borderId="0" xfId="91" applyNumberFormat="1" applyFont="1" applyFill="1"/>
    <xf numFmtId="0" fontId="36" fillId="0" borderId="0" xfId="5" applyFont="1" applyAlignment="1">
      <alignment horizontal="left" indent="1"/>
    </xf>
    <xf numFmtId="37" fontId="36" fillId="0" borderId="0" xfId="91" applyNumberFormat="1" applyFont="1" applyFill="1" applyAlignment="1"/>
    <xf numFmtId="38" fontId="36" fillId="0" borderId="0" xfId="5" applyNumberFormat="1" applyFont="1" applyAlignment="1">
      <alignment horizontal="left" indent="1"/>
    </xf>
    <xf numFmtId="38" fontId="36" fillId="0" borderId="0" xfId="5" applyNumberFormat="1" applyFont="1" applyAlignment="1">
      <alignment horizontal="left" wrapText="1" indent="3"/>
    </xf>
    <xf numFmtId="38" fontId="36" fillId="0" borderId="0" xfId="5" applyNumberFormat="1" applyFont="1" applyAlignment="1">
      <alignment horizontal="left" indent="3"/>
    </xf>
    <xf numFmtId="38" fontId="36" fillId="0" borderId="0" xfId="5" applyNumberFormat="1" applyFont="1" applyAlignment="1">
      <alignment horizontal="left" wrapText="1" indent="4"/>
    </xf>
    <xf numFmtId="0" fontId="36" fillId="0" borderId="0" xfId="5" applyFont="1" applyAlignment="1">
      <alignment horizontal="left" indent="5"/>
    </xf>
    <xf numFmtId="0" fontId="37" fillId="0" borderId="0" xfId="3" applyFont="1"/>
    <xf numFmtId="0" fontId="36" fillId="0" borderId="0" xfId="3" applyFont="1" applyAlignment="1">
      <alignment horizontal="left" indent="1"/>
    </xf>
    <xf numFmtId="0" fontId="36" fillId="0" borderId="0" xfId="3" applyFont="1" applyAlignment="1">
      <alignment horizontal="left" indent="2"/>
    </xf>
    <xf numFmtId="37" fontId="36" fillId="0" borderId="12" xfId="5" applyNumberFormat="1" applyFont="1" applyFill="1" applyBorder="1" applyAlignment="1">
      <alignment horizontal="right"/>
    </xf>
    <xf numFmtId="37" fontId="40" fillId="0" borderId="0" xfId="5" applyNumberFormat="1" applyFont="1" applyFill="1" applyBorder="1" applyAlignment="1">
      <alignment horizontal="center" wrapText="1"/>
    </xf>
    <xf numFmtId="37" fontId="36" fillId="0" borderId="0" xfId="5" applyNumberFormat="1" applyFont="1" applyFill="1" applyAlignment="1"/>
    <xf numFmtId="0" fontId="36" fillId="0" borderId="0" xfId="5" applyFont="1" applyAlignment="1">
      <alignment horizontal="left" indent="2"/>
    </xf>
    <xf numFmtId="37" fontId="36" fillId="0" borderId="12" xfId="5" applyNumberFormat="1" applyFont="1" applyFill="1" applyBorder="1" applyAlignment="1"/>
    <xf numFmtId="0" fontId="36" fillId="0" borderId="0" xfId="5" applyFont="1" applyAlignment="1">
      <alignment horizontal="left" wrapText="1" indent="1"/>
    </xf>
    <xf numFmtId="38" fontId="36" fillId="0" borderId="0" xfId="5" applyNumberFormat="1" applyFont="1" applyAlignment="1">
      <alignment horizontal="left" wrapText="1" indent="2"/>
    </xf>
    <xf numFmtId="0" fontId="36" fillId="0" borderId="0" xfId="5" applyFont="1" applyAlignment="1">
      <alignment horizontal="left" indent="3"/>
    </xf>
    <xf numFmtId="37" fontId="36" fillId="0" borderId="13" xfId="5" applyNumberFormat="1" applyFont="1" applyFill="1" applyBorder="1" applyAlignment="1"/>
    <xf numFmtId="0" fontId="36" fillId="0" borderId="0" xfId="5" applyFont="1"/>
    <xf numFmtId="0" fontId="18" fillId="0" borderId="0" xfId="5"/>
    <xf numFmtId="0" fontId="18" fillId="0" borderId="0" xfId="5"/>
    <xf numFmtId="0" fontId="36" fillId="0" borderId="0" xfId="5" applyFont="1"/>
    <xf numFmtId="37" fontId="37" fillId="0" borderId="10" xfId="214" applyNumberFormat="1" applyFont="1" applyBorder="1" applyAlignment="1">
      <alignment horizontal="center" wrapText="1"/>
    </xf>
    <xf numFmtId="37" fontId="37" fillId="0" borderId="10" xfId="214" applyNumberFormat="1" applyFont="1" applyBorder="1" applyAlignment="1">
      <alignment horizontal="center" wrapText="1"/>
    </xf>
    <xf numFmtId="37" fontId="39" fillId="0" borderId="13" xfId="5" applyNumberFormat="1" applyFont="1" applyFill="1" applyBorder="1"/>
    <xf numFmtId="0" fontId="33" fillId="0" borderId="0" xfId="5" applyFont="1" applyBorder="1" applyAlignment="1"/>
    <xf numFmtId="0" fontId="18" fillId="0" borderId="0" xfId="5"/>
    <xf numFmtId="37" fontId="39" fillId="0" borderId="0" xfId="5" applyNumberFormat="1" applyFont="1"/>
    <xf numFmtId="37" fontId="39" fillId="0" borderId="10" xfId="5" applyNumberFormat="1" applyFont="1" applyFill="1" applyBorder="1"/>
    <xf numFmtId="37" fontId="39" fillId="0" borderId="0" xfId="5" applyNumberFormat="1" applyFont="1" applyAlignment="1">
      <alignment horizontal="left" indent="1"/>
    </xf>
    <xf numFmtId="37" fontId="39" fillId="0" borderId="0" xfId="5" applyNumberFormat="1" applyFont="1" applyFill="1"/>
    <xf numFmtId="37" fontId="41" fillId="0" borderId="0" xfId="5" applyNumberFormat="1" applyFont="1" applyAlignment="1">
      <alignment horizontal="left"/>
    </xf>
    <xf numFmtId="0" fontId="39" fillId="0" borderId="0" xfId="5" applyFont="1" applyBorder="1" applyAlignment="1"/>
    <xf numFmtId="37" fontId="41" fillId="0" borderId="0" xfId="5" applyNumberFormat="1" applyFont="1" applyBorder="1" applyAlignment="1">
      <alignment horizontal="center" wrapText="1"/>
    </xf>
    <xf numFmtId="0" fontId="41" fillId="0" borderId="0" xfId="5" applyFont="1" applyBorder="1" applyAlignment="1">
      <alignment horizontal="center"/>
    </xf>
    <xf numFmtId="37" fontId="41" fillId="0" borderId="0" xfId="5" applyNumberFormat="1" applyFont="1"/>
    <xf numFmtId="37" fontId="41" fillId="0" borderId="10" xfId="5" applyNumberFormat="1" applyFont="1" applyBorder="1" applyAlignment="1">
      <alignment horizontal="center"/>
    </xf>
    <xf numFmtId="37" fontId="43" fillId="0" borderId="0" xfId="5" applyNumberFormat="1" applyFont="1" applyBorder="1" applyAlignment="1">
      <alignment horizontal="center"/>
    </xf>
    <xf numFmtId="37" fontId="41" fillId="0" borderId="10" xfId="5" applyNumberFormat="1" applyFont="1" applyBorder="1" applyAlignment="1">
      <alignment horizontal="center" wrapText="1"/>
    </xf>
    <xf numFmtId="37" fontId="43" fillId="0" borderId="0" xfId="5" applyNumberFormat="1" applyFont="1" applyBorder="1" applyAlignment="1">
      <alignment horizontal="center" wrapText="1"/>
    </xf>
    <xf numFmtId="0" fontId="39" fillId="0" borderId="0" xfId="5" applyNumberFormat="1" applyFont="1" applyAlignment="1">
      <alignment horizontal="left" indent="2"/>
    </xf>
    <xf numFmtId="37" fontId="39" fillId="0" borderId="0" xfId="104" applyNumberFormat="1" applyFont="1" applyFill="1"/>
    <xf numFmtId="37" fontId="39" fillId="0" borderId="0" xfId="91" applyNumberFormat="1" applyFont="1" applyFill="1"/>
    <xf numFmtId="0" fontId="39" fillId="0" borderId="0" xfId="5" applyNumberFormat="1" applyFont="1" applyAlignment="1">
      <alignment horizontal="left" indent="1"/>
    </xf>
    <xf numFmtId="37" fontId="39" fillId="0" borderId="0" xfId="5" applyNumberFormat="1" applyFont="1" applyFill="1" applyBorder="1"/>
    <xf numFmtId="37" fontId="39" fillId="0" borderId="0" xfId="5" applyNumberFormat="1" applyFont="1" applyAlignment="1">
      <alignment horizontal="left" indent="3"/>
    </xf>
    <xf numFmtId="37" fontId="39" fillId="0" borderId="12" xfId="5" applyNumberFormat="1" applyFont="1" applyFill="1" applyBorder="1"/>
    <xf numFmtId="37" fontId="39" fillId="0" borderId="0" xfId="5" applyNumberFormat="1" applyFont="1" applyFill="1" applyAlignment="1">
      <alignment horizontal="left" indent="2"/>
    </xf>
    <xf numFmtId="37" fontId="39" fillId="0" borderId="0" xfId="5" applyNumberFormat="1" applyFont="1" applyFill="1" applyAlignment="1">
      <alignment horizontal="left" indent="1"/>
    </xf>
    <xf numFmtId="37" fontId="42" fillId="0" borderId="0" xfId="5" applyNumberFormat="1" applyFont="1" applyFill="1"/>
    <xf numFmtId="37" fontId="39" fillId="0" borderId="0" xfId="5" applyNumberFormat="1" applyFont="1" applyAlignment="1">
      <alignment horizontal="left" indent="4"/>
    </xf>
    <xf numFmtId="37" fontId="39" fillId="0" borderId="11" xfId="104" applyNumberFormat="1" applyFont="1" applyFill="1" applyBorder="1"/>
    <xf numFmtId="37" fontId="39" fillId="0" borderId="0" xfId="104" applyNumberFormat="1" applyFont="1" applyFill="1" applyBorder="1"/>
    <xf numFmtId="43" fontId="36" fillId="0" borderId="0" xfId="91" applyFont="1"/>
    <xf numFmtId="37" fontId="37" fillId="0" borderId="10" xfId="214" applyNumberFormat="1" applyFont="1" applyBorder="1" applyAlignment="1">
      <alignment horizontal="center" wrapText="1"/>
    </xf>
    <xf numFmtId="37" fontId="37" fillId="0" borderId="0" xfId="214" applyNumberFormat="1" applyFont="1" applyAlignment="1">
      <alignment horizontal="center" wrapText="1"/>
    </xf>
    <xf numFmtId="37" fontId="37" fillId="0" borderId="10" xfId="91" applyNumberFormat="1" applyFont="1" applyBorder="1" applyAlignment="1">
      <alignment horizontal="center" wrapText="1"/>
    </xf>
    <xf numFmtId="0" fontId="37" fillId="0" borderId="0" xfId="5" applyFont="1"/>
    <xf numFmtId="37" fontId="36" fillId="0" borderId="0" xfId="91" applyNumberFormat="1" applyFont="1"/>
    <xf numFmtId="37" fontId="36" fillId="0" borderId="14" xfId="91" applyNumberFormat="1" applyFont="1" applyBorder="1"/>
    <xf numFmtId="37" fontId="36" fillId="0" borderId="0" xfId="104" applyNumberFormat="1" applyFont="1" applyBorder="1" applyAlignment="1"/>
    <xf numFmtId="37" fontId="36" fillId="0" borderId="0" xfId="104" applyNumberFormat="1" applyFont="1" applyFill="1" applyAlignment="1"/>
    <xf numFmtId="37" fontId="36" fillId="0" borderId="0" xfId="104" applyNumberFormat="1" applyFont="1" applyAlignment="1"/>
    <xf numFmtId="0" fontId="36" fillId="0" borderId="0" xfId="5" applyFont="1" applyAlignment="1">
      <alignment horizontal="left" indent="5"/>
    </xf>
    <xf numFmtId="37" fontId="36" fillId="0" borderId="13" xfId="91" applyNumberFormat="1" applyFont="1" applyBorder="1" applyAlignment="1"/>
    <xf numFmtId="37" fontId="36" fillId="0" borderId="0" xfId="91" applyNumberFormat="1" applyFont="1" applyFill="1"/>
    <xf numFmtId="0" fontId="36" fillId="0" borderId="0" xfId="5" applyFont="1" applyAlignment="1">
      <alignment horizontal="left" indent="2"/>
    </xf>
    <xf numFmtId="37" fontId="36" fillId="0" borderId="12" xfId="91" applyNumberFormat="1" applyFont="1" applyBorder="1" applyAlignment="1"/>
    <xf numFmtId="37" fontId="36" fillId="0" borderId="0" xfId="91" applyNumberFormat="1" applyFont="1" applyFill="1" applyAlignment="1"/>
    <xf numFmtId="0" fontId="36" fillId="0" borderId="0" xfId="5" applyFont="1" applyAlignment="1">
      <alignment horizontal="left" indent="1"/>
    </xf>
    <xf numFmtId="37" fontId="36" fillId="0" borderId="0" xfId="91" applyNumberFormat="1" applyFont="1" applyAlignment="1"/>
    <xf numFmtId="0" fontId="36" fillId="0" borderId="0" xfId="5" applyFont="1" applyAlignment="1">
      <alignment wrapText="1"/>
    </xf>
    <xf numFmtId="37" fontId="36" fillId="0" borderId="11" xfId="104" applyNumberFormat="1" applyFont="1" applyBorder="1" applyAlignment="1"/>
    <xf numFmtId="0" fontId="16" fillId="0" borderId="0" xfId="3"/>
    <xf numFmtId="0" fontId="39" fillId="0" borderId="0" xfId="3" applyFont="1" applyAlignment="1">
      <alignment wrapText="1"/>
    </xf>
    <xf numFmtId="37" fontId="39" fillId="0" borderId="0" xfId="3" applyNumberFormat="1" applyFont="1" applyAlignment="1"/>
    <xf numFmtId="0" fontId="39" fillId="0" borderId="0" xfId="3" applyFont="1" applyAlignment="1">
      <alignment horizontal="left" wrapText="1"/>
    </xf>
    <xf numFmtId="37" fontId="39" fillId="0" borderId="0" xfId="3" applyNumberFormat="1" applyFont="1" applyFill="1" applyAlignment="1"/>
    <xf numFmtId="37" fontId="39" fillId="0" borderId="11" xfId="3" applyNumberFormat="1" applyFont="1" applyBorder="1" applyAlignment="1"/>
    <xf numFmtId="0" fontId="39" fillId="0" borderId="0" xfId="3" applyFont="1" applyAlignment="1">
      <alignment horizontal="left" wrapText="1"/>
    </xf>
    <xf numFmtId="164" fontId="0" fillId="0" borderId="13" xfId="1" applyNumberFormat="1" applyFont="1" applyBorder="1"/>
    <xf numFmtId="164" fontId="0" fillId="0" borderId="0" xfId="1" applyNumberFormat="1" applyFont="1" applyAlignment="1">
      <alignment horizontal="center"/>
    </xf>
    <xf numFmtId="0" fontId="0" fillId="0" borderId="0" xfId="1" applyNumberFormat="1" applyFont="1" applyAlignment="1">
      <alignment horizontal="center"/>
    </xf>
    <xf numFmtId="164" fontId="0" fillId="0" borderId="0" xfId="1" applyNumberFormat="1" applyFont="1"/>
    <xf numFmtId="38" fontId="0" fillId="0" borderId="0" xfId="0" applyNumberFormat="1"/>
    <xf numFmtId="0" fontId="0" fillId="0" borderId="0" xfId="0"/>
    <xf numFmtId="37" fontId="36" fillId="0" borderId="0" xfId="91" applyNumberFormat="1" applyFont="1" applyFill="1" applyAlignment="1"/>
    <xf numFmtId="37" fontId="36" fillId="0" borderId="0" xfId="214" applyNumberFormat="1" applyFont="1" applyBorder="1"/>
    <xf numFmtId="37" fontId="36" fillId="0" borderId="0" xfId="213" applyNumberFormat="1" applyFont="1" applyFill="1" applyAlignment="1"/>
    <xf numFmtId="38" fontId="36" fillId="0" borderId="0" xfId="214" applyNumberFormat="1" applyFont="1" applyAlignment="1"/>
    <xf numFmtId="37" fontId="36" fillId="0" borderId="0" xfId="214" applyNumberFormat="1" applyFont="1" applyBorder="1" applyAlignment="1"/>
    <xf numFmtId="37" fontId="36" fillId="0" borderId="0" xfId="214" applyNumberFormat="1" applyFont="1" applyFill="1"/>
    <xf numFmtId="37" fontId="36" fillId="0" borderId="12" xfId="214" applyNumberFormat="1" applyFont="1" applyBorder="1" applyAlignment="1"/>
    <xf numFmtId="37" fontId="36" fillId="0" borderId="12" xfId="214" applyNumberFormat="1" applyFont="1" applyFill="1" applyBorder="1" applyAlignment="1"/>
    <xf numFmtId="37" fontId="36" fillId="0" borderId="0" xfId="214" applyNumberFormat="1" applyFont="1" applyFill="1" applyAlignment="1"/>
    <xf numFmtId="0" fontId="36" fillId="0" borderId="0" xfId="5" applyFont="1" applyAlignment="1">
      <alignment horizontal="left" indent="1"/>
    </xf>
    <xf numFmtId="37" fontId="36" fillId="0" borderId="0" xfId="214" applyNumberFormat="1" applyFont="1" applyAlignment="1"/>
    <xf numFmtId="0" fontId="36" fillId="0" borderId="0" xfId="5" applyFont="1" applyAlignment="1">
      <alignment wrapText="1"/>
    </xf>
    <xf numFmtId="37" fontId="36" fillId="0" borderId="11" xfId="213" applyNumberFormat="1" applyFont="1" applyBorder="1" applyAlignment="1"/>
    <xf numFmtId="37" fontId="37" fillId="0" borderId="10" xfId="214" applyNumberFormat="1" applyFont="1" applyFill="1" applyBorder="1" applyAlignment="1">
      <alignment horizontal="center" wrapText="1"/>
    </xf>
    <xf numFmtId="0" fontId="37" fillId="0" borderId="0" xfId="5" applyFont="1" applyAlignment="1">
      <alignment wrapText="1"/>
    </xf>
    <xf numFmtId="0" fontId="36" fillId="0" borderId="0" xfId="5" applyNumberFormat="1" applyFont="1" applyAlignment="1">
      <alignment horizontal="left" wrapText="1"/>
    </xf>
    <xf numFmtId="38" fontId="36" fillId="0" borderId="0" xfId="213" applyNumberFormat="1" applyFont="1" applyFill="1" applyAlignment="1"/>
    <xf numFmtId="38" fontId="36" fillId="0" borderId="0" xfId="214" applyNumberFormat="1" applyFont="1" applyFill="1" applyAlignment="1"/>
    <xf numFmtId="0" fontId="36" fillId="0" borderId="0" xfId="5" applyNumberFormat="1" applyFont="1" applyAlignment="1">
      <alignment horizontal="left" wrapText="1" indent="1"/>
    </xf>
    <xf numFmtId="0" fontId="36" fillId="0" borderId="0" xfId="5" applyFont="1" applyAlignment="1">
      <alignment horizontal="left" wrapText="1"/>
    </xf>
    <xf numFmtId="37" fontId="36" fillId="0" borderId="14" xfId="214" applyNumberFormat="1" applyFont="1" applyBorder="1" applyAlignment="1"/>
    <xf numFmtId="0" fontId="36" fillId="0" borderId="0" xfId="5" applyFont="1" applyAlignment="1">
      <alignment horizontal="left"/>
    </xf>
    <xf numFmtId="37" fontId="36" fillId="0" borderId="10" xfId="214" applyNumberFormat="1" applyFont="1" applyBorder="1" applyAlignment="1"/>
    <xf numFmtId="37" fontId="37" fillId="0" borderId="10" xfId="214" applyNumberFormat="1" applyFont="1" applyFill="1" applyBorder="1" applyAlignment="1">
      <alignment horizontal="center" wrapText="1"/>
    </xf>
    <xf numFmtId="0" fontId="18" fillId="0" borderId="0" xfId="5"/>
    <xf numFmtId="38" fontId="36" fillId="0" borderId="0" xfId="214" applyNumberFormat="1" applyFont="1" applyAlignment="1"/>
    <xf numFmtId="0" fontId="38" fillId="0" borderId="0" xfId="5" applyFont="1" applyAlignment="1">
      <alignment wrapText="1"/>
    </xf>
    <xf numFmtId="0" fontId="38" fillId="0" borderId="0" xfId="5" applyFont="1" applyFill="1"/>
    <xf numFmtId="37" fontId="38" fillId="0" borderId="0" xfId="5" applyNumberFormat="1" applyFont="1" applyAlignment="1"/>
    <xf numFmtId="0" fontId="38" fillId="0" borderId="0" xfId="5" applyFont="1" applyAlignment="1">
      <alignment horizontal="left" wrapText="1" indent="1"/>
    </xf>
    <xf numFmtId="37" fontId="38" fillId="0" borderId="0" xfId="5" applyNumberFormat="1" applyFont="1" applyFill="1"/>
    <xf numFmtId="0" fontId="38" fillId="0" borderId="0" xfId="5" applyFont="1" applyFill="1" applyAlignment="1">
      <alignment horizontal="left" wrapText="1" indent="2"/>
    </xf>
    <xf numFmtId="0" fontId="38" fillId="0" borderId="0" xfId="5" applyFont="1" applyAlignment="1">
      <alignment horizontal="left" wrapText="1" indent="2"/>
    </xf>
    <xf numFmtId="0" fontId="38" fillId="0" borderId="0" xfId="5" applyFont="1" applyAlignment="1">
      <alignment horizontal="left" wrapText="1" indent="3"/>
    </xf>
    <xf numFmtId="37" fontId="38" fillId="0" borderId="13" xfId="5" applyNumberFormat="1" applyFont="1" applyFill="1" applyBorder="1" applyAlignment="1"/>
    <xf numFmtId="0" fontId="38" fillId="0" borderId="0" xfId="5" applyNumberFormat="1" applyFont="1" applyAlignment="1">
      <alignment horizontal="left" wrapText="1" indent="2"/>
    </xf>
    <xf numFmtId="37" fontId="41" fillId="0" borderId="10" xfId="5" applyNumberFormat="1" applyFont="1" applyBorder="1" applyAlignment="1">
      <alignment horizontal="center" wrapText="1"/>
    </xf>
    <xf numFmtId="0" fontId="39" fillId="0" borderId="10" xfId="5" applyFont="1" applyBorder="1" applyAlignment="1"/>
    <xf numFmtId="0" fontId="33" fillId="0" borderId="10" xfId="5" applyFont="1" applyBorder="1" applyAlignment="1">
      <alignment wrapText="1"/>
    </xf>
    <xf numFmtId="0" fontId="37" fillId="0" borderId="0" xfId="5" applyFont="1" applyAlignment="1">
      <alignment wrapText="1"/>
    </xf>
    <xf numFmtId="37" fontId="36" fillId="31" borderId="12" xfId="91" applyNumberFormat="1" applyFont="1" applyFill="1" applyBorder="1" applyAlignment="1"/>
    <xf numFmtId="0" fontId="0" fillId="31" borderId="0" xfId="0" applyFill="1"/>
    <xf numFmtId="37" fontId="39" fillId="31" borderId="0" xfId="3" applyNumberFormat="1" applyFont="1" applyFill="1" applyAlignment="1"/>
    <xf numFmtId="37" fontId="39" fillId="32" borderId="0" xfId="3" applyNumberFormat="1" applyFont="1" applyFill="1" applyAlignment="1"/>
    <xf numFmtId="0" fontId="0" fillId="32" borderId="0" xfId="0" applyFill="1"/>
    <xf numFmtId="37" fontId="36" fillId="32" borderId="0" xfId="104" applyNumberFormat="1" applyFont="1" applyFill="1" applyBorder="1" applyAlignment="1"/>
    <xf numFmtId="37" fontId="39" fillId="33" borderId="0" xfId="3" applyNumberFormat="1" applyFont="1" applyFill="1" applyAlignment="1"/>
    <xf numFmtId="0" fontId="0" fillId="33" borderId="0" xfId="0" quotePrefix="1" applyFill="1"/>
    <xf numFmtId="37" fontId="36" fillId="33" borderId="0" xfId="91" applyNumberFormat="1" applyFont="1" applyFill="1" applyAlignment="1"/>
    <xf numFmtId="0" fontId="0" fillId="33" borderId="0" xfId="0" applyFill="1"/>
    <xf numFmtId="38" fontId="36" fillId="33" borderId="0" xfId="91" applyNumberFormat="1" applyFont="1" applyFill="1" applyAlignment="1"/>
    <xf numFmtId="37" fontId="36" fillId="34" borderId="0" xfId="91" applyNumberFormat="1" applyFont="1" applyFill="1" applyAlignment="1"/>
    <xf numFmtId="38" fontId="36" fillId="34" borderId="0" xfId="91" applyNumberFormat="1" applyFont="1" applyFill="1" applyAlignment="1"/>
    <xf numFmtId="37" fontId="39" fillId="34" borderId="10" xfId="3" quotePrefix="1" applyNumberFormat="1" applyFont="1" applyFill="1" applyBorder="1" applyAlignment="1"/>
    <xf numFmtId="0" fontId="0" fillId="34" borderId="0" xfId="0" applyFill="1"/>
    <xf numFmtId="37" fontId="38" fillId="35" borderId="0" xfId="5" applyNumberFormat="1" applyFont="1" applyFill="1"/>
    <xf numFmtId="0" fontId="0" fillId="35" borderId="0" xfId="0" applyFill="1"/>
    <xf numFmtId="37" fontId="38" fillId="36" borderId="0" xfId="5" applyNumberFormat="1" applyFont="1" applyFill="1"/>
    <xf numFmtId="0" fontId="0" fillId="36" borderId="0" xfId="0" applyFill="1"/>
    <xf numFmtId="164" fontId="0" fillId="35" borderId="13" xfId="1" applyNumberFormat="1" applyFont="1" applyFill="1" applyBorder="1"/>
    <xf numFmtId="37" fontId="38" fillId="37" borderId="0" xfId="5" applyNumberFormat="1" applyFont="1" applyFill="1" applyAlignment="1"/>
    <xf numFmtId="0" fontId="0" fillId="38" borderId="0" xfId="0" applyFill="1"/>
    <xf numFmtId="0" fontId="0" fillId="37" borderId="0" xfId="0" applyFill="1"/>
    <xf numFmtId="37" fontId="39" fillId="37" borderId="10" xfId="5" applyNumberFormat="1" applyFont="1" applyFill="1" applyBorder="1"/>
    <xf numFmtId="164" fontId="38" fillId="39" borderId="0" xfId="1" applyNumberFormat="1" applyFont="1" applyFill="1"/>
    <xf numFmtId="0" fontId="0" fillId="39" borderId="0" xfId="0" applyFill="1"/>
    <xf numFmtId="164" fontId="0" fillId="39" borderId="0" xfId="0" applyNumberFormat="1" applyFill="1"/>
    <xf numFmtId="164" fontId="0" fillId="40" borderId="0" xfId="0" applyNumberFormat="1" applyFill="1"/>
    <xf numFmtId="0" fontId="0" fillId="40" borderId="0" xfId="0" applyFill="1"/>
    <xf numFmtId="37" fontId="38" fillId="40" borderId="0" xfId="5" applyNumberFormat="1" applyFont="1" applyFill="1"/>
    <xf numFmtId="164" fontId="0" fillId="36" borderId="0" xfId="0" applyNumberFormat="1" applyFill="1"/>
    <xf numFmtId="38" fontId="38" fillId="38" borderId="0" xfId="5" applyNumberFormat="1" applyFont="1" applyFill="1" applyAlignment="1"/>
    <xf numFmtId="37" fontId="36" fillId="38" borderId="0" xfId="214" applyNumberFormat="1" applyFont="1" applyFill="1" applyAlignment="1"/>
    <xf numFmtId="38" fontId="38" fillId="41" borderId="0" xfId="5" applyNumberFormat="1" applyFont="1" applyFill="1" applyAlignment="1"/>
    <xf numFmtId="0" fontId="0" fillId="41" borderId="0" xfId="0" applyFill="1"/>
    <xf numFmtId="37" fontId="36" fillId="41" borderId="0" xfId="214" applyNumberFormat="1" applyFont="1" applyFill="1" applyAlignment="1"/>
    <xf numFmtId="37" fontId="44" fillId="41" borderId="0" xfId="5" applyNumberFormat="1" applyFont="1" applyFill="1" applyBorder="1"/>
    <xf numFmtId="37" fontId="39" fillId="41" borderId="0" xfId="5" applyNumberFormat="1" applyFont="1" applyFill="1"/>
    <xf numFmtId="164" fontId="0" fillId="42" borderId="0" xfId="1" applyNumberFormat="1" applyFont="1" applyFill="1"/>
    <xf numFmtId="37" fontId="38" fillId="42" borderId="0" xfId="5" applyNumberFormat="1" applyFont="1" applyFill="1"/>
    <xf numFmtId="0" fontId="0" fillId="42" borderId="0" xfId="0" applyFill="1"/>
    <xf numFmtId="171" fontId="0" fillId="0" borderId="0" xfId="0" applyNumberFormat="1" applyAlignment="1">
      <alignment horizontal="left"/>
    </xf>
    <xf numFmtId="37" fontId="37" fillId="0" borderId="0" xfId="214" applyNumberFormat="1" applyFont="1" applyBorder="1" applyAlignment="1">
      <alignment horizontal="center" wrapText="1"/>
    </xf>
    <xf numFmtId="37" fontId="37" fillId="0" borderId="0" xfId="91" applyNumberFormat="1" applyFont="1" applyBorder="1" applyAlignment="1">
      <alignment horizontal="center" wrapText="1"/>
    </xf>
    <xf numFmtId="0" fontId="13" fillId="0" borderId="0" xfId="0" applyFont="1"/>
  </cellXfs>
  <cellStyles count="215">
    <cellStyle name="Accent1 - 20%" xfId="6"/>
    <cellStyle name="Accent1 - 40%" xfId="7"/>
    <cellStyle name="Accent1 - 60%" xfId="8"/>
    <cellStyle name="Accent1 2" xfId="9"/>
    <cellStyle name="Accent2 - 20%" xfId="10"/>
    <cellStyle name="Accent2 - 40%" xfId="11"/>
    <cellStyle name="Accent2 - 60%" xfId="12"/>
    <cellStyle name="Accent2 2" xfId="13"/>
    <cellStyle name="Accent3 - 20%" xfId="14"/>
    <cellStyle name="Accent3 - 40%" xfId="15"/>
    <cellStyle name="Accent3 - 60%" xfId="16"/>
    <cellStyle name="Accent3 2" xfId="17"/>
    <cellStyle name="Accent4 - 20%" xfId="18"/>
    <cellStyle name="Accent4 - 40%" xfId="19"/>
    <cellStyle name="Accent4 - 60%" xfId="20"/>
    <cellStyle name="Accent4 2" xfId="21"/>
    <cellStyle name="Accent5 - 20%" xfId="22"/>
    <cellStyle name="Accent5 - 40%" xfId="23"/>
    <cellStyle name="Accent5 - 60%" xfId="24"/>
    <cellStyle name="Accent5 2" xfId="25"/>
    <cellStyle name="Accent6 - 20%" xfId="26"/>
    <cellStyle name="Accent6 - 40%" xfId="27"/>
    <cellStyle name="Accent6 - 60%" xfId="28"/>
    <cellStyle name="Accent6 2" xfId="29"/>
    <cellStyle name="AccountClassificationTotalRowBalanceCol" xfId="30"/>
    <cellStyle name="AccountClassificationTotalRowDescCol" xfId="31"/>
    <cellStyle name="AccountClassificationTotalRowJERefCol" xfId="32"/>
    <cellStyle name="AccountClassificationTotalRowNameCol" xfId="33"/>
    <cellStyle name="AccountClassificationTotalRowVarPectCol" xfId="34"/>
    <cellStyle name="AccountClassificationTotalRowWPRefCol" xfId="35"/>
    <cellStyle name="AccountDetailRowBalanceCol" xfId="36"/>
    <cellStyle name="AccountDetailRowDescCol" xfId="37"/>
    <cellStyle name="AccountDetailRowJERefCol" xfId="38"/>
    <cellStyle name="AccountDetailRowNameCol" xfId="39"/>
    <cellStyle name="AccountDetailRowVarPectCol" xfId="40"/>
    <cellStyle name="AccountDetailRowWPRefCol" xfId="41"/>
    <cellStyle name="AccountNetIncomeLossRowBalanceCol" xfId="42"/>
    <cellStyle name="AccountNetIncomeLossRowDescCol" xfId="43"/>
    <cellStyle name="AccountNetIncomeLossRowJERefCol" xfId="44"/>
    <cellStyle name="AccountNetIncomeLossRowNameCol" xfId="45"/>
    <cellStyle name="AccountNetIncomeLossRowWPRefCol" xfId="46"/>
    <cellStyle name="AccountTotalBalanceCol" xfId="47"/>
    <cellStyle name="AccountTotalDescCol" xfId="48"/>
    <cellStyle name="AccountTotalDetailRowBalanceCol" xfId="49"/>
    <cellStyle name="AccountTotalDetailRowDescCol" xfId="50"/>
    <cellStyle name="AccountTotalDetailRowJERefCol" xfId="51"/>
    <cellStyle name="AccountTotalDetailRowNameCol" xfId="52"/>
    <cellStyle name="AccountTotalDetailRowVarPectCol" xfId="53"/>
    <cellStyle name="AccountTotalDetailRowWPRefCol" xfId="54"/>
    <cellStyle name="AccountTotalJERefCol" xfId="55"/>
    <cellStyle name="AccountTotalNameCol" xfId="56"/>
    <cellStyle name="AccountTotalVarPectCol" xfId="57"/>
    <cellStyle name="AccountTotalWPRefCol" xfId="58"/>
    <cellStyle name="AccountTypeTotalRowBalanceCol" xfId="59"/>
    <cellStyle name="AccountTypeTotalRowDescCol" xfId="60"/>
    <cellStyle name="AccountTypeTotalRowJERefCol" xfId="61"/>
    <cellStyle name="AccountTypeTotalRowNameCol" xfId="62"/>
    <cellStyle name="AccountTypeTotalRowVarPectCol" xfId="63"/>
    <cellStyle name="AccountTypeTotalRowWPRefCol" xfId="64"/>
    <cellStyle name="Bad 2" xfId="65"/>
    <cellStyle name="BlankRow" xfId="66"/>
    <cellStyle name="BlankRowJERefCol" xfId="67"/>
    <cellStyle name="Calculation 2" xfId="68"/>
    <cellStyle name="Check Cell 2" xfId="69"/>
    <cellStyle name="ClassifiedGroupTotalRowBalanceCol" xfId="70"/>
    <cellStyle name="ClassifiedGroupTotalRowDescCol" xfId="71"/>
    <cellStyle name="ClassifiedGroupTotalRowJERefCol" xfId="72"/>
    <cellStyle name="ClassifiedGroupTotalRowNameCol" xfId="73"/>
    <cellStyle name="ClassifiedGroupTotalRowVarPectCol" xfId="74"/>
    <cellStyle name="ClassifiedGroupTotalRowWPRefCol" xfId="75"/>
    <cellStyle name="ColumnHeaderRowBalanceCol" xfId="76"/>
    <cellStyle name="ColumnHeaderRowBlankCol" xfId="77"/>
    <cellStyle name="ColumnHeaderRowCreditCol" xfId="78"/>
    <cellStyle name="ColumnHeaderRowDebitCol" xfId="79"/>
    <cellStyle name="ColumnHeaderRowDescCol" xfId="80"/>
    <cellStyle name="ColumnHeaderRowJERefCol" xfId="81"/>
    <cellStyle name="ColumnHeaderRowNameCol" xfId="82"/>
    <cellStyle name="ColumnHeaderRowVarPectCol" xfId="83"/>
    <cellStyle name="ColumnHeaderRowWPRefCol" xfId="84"/>
    <cellStyle name="ColumnMetadataRowBalanceCol" xfId="85"/>
    <cellStyle name="ColumnMetadataRowDescCol" xfId="86"/>
    <cellStyle name="ColumnMetadataRowJERefCol" xfId="87"/>
    <cellStyle name="ColumnMetadataRowNameCol" xfId="88"/>
    <cellStyle name="ColumnMetadataRowVarPectCol" xfId="89"/>
    <cellStyle name="ColumnMetadataRowWPRefCol" xfId="90"/>
    <cellStyle name="Comma" xfId="1" builtinId="3"/>
    <cellStyle name="Comma 2" xfId="2"/>
    <cellStyle name="Comma 2 2" xfId="92"/>
    <cellStyle name="Comma 2 3" xfId="93"/>
    <cellStyle name="Comma 2 4" xfId="94"/>
    <cellStyle name="Comma 3" xfId="95"/>
    <cellStyle name="Comma 3 2" xfId="96"/>
    <cellStyle name="Comma 3 3" xfId="214"/>
    <cellStyle name="Comma 4" xfId="97"/>
    <cellStyle name="Comma 4 2" xfId="98"/>
    <cellStyle name="Comma 4 3" xfId="99"/>
    <cellStyle name="Comma 5" xfId="100"/>
    <cellStyle name="Comma 5 2" xfId="101"/>
    <cellStyle name="Comma 6" xfId="102"/>
    <cellStyle name="Comma 7" xfId="103"/>
    <cellStyle name="Comma 8" xfId="91"/>
    <cellStyle name="Currency 2" xfId="105"/>
    <cellStyle name="Currency 2 2" xfId="106"/>
    <cellStyle name="Currency 2 3" xfId="107"/>
    <cellStyle name="Currency 2 4" xfId="108"/>
    <cellStyle name="Currency 3" xfId="109"/>
    <cellStyle name="Currency 3 2" xfId="110"/>
    <cellStyle name="Currency 3 3" xfId="213"/>
    <cellStyle name="Currency 4" xfId="111"/>
    <cellStyle name="Currency 4 2" xfId="112"/>
    <cellStyle name="Currency 4 3" xfId="113"/>
    <cellStyle name="Currency 5" xfId="114"/>
    <cellStyle name="Currency 5 2" xfId="115"/>
    <cellStyle name="Currency 6" xfId="116"/>
    <cellStyle name="Currency 7" xfId="117"/>
    <cellStyle name="Currency 8" xfId="104"/>
    <cellStyle name="Emphasis 1" xfId="118"/>
    <cellStyle name="Emphasis 2" xfId="119"/>
    <cellStyle name="Emphasis 3" xfId="120"/>
    <cellStyle name="FundHeaderRowCol.*" xfId="121"/>
    <cellStyle name="FundHeaderRowCol.1" xfId="122"/>
    <cellStyle name="FundHeaderRowCol.2" xfId="123"/>
    <cellStyle name="FundHeaderRowCol.Desc" xfId="124"/>
    <cellStyle name="FundSectionHeaderRowDescCol" xfId="125"/>
    <cellStyle name="FundSectionHeaderRowJERefCol" xfId="126"/>
    <cellStyle name="FundSectionHeaderRowNameCol" xfId="127"/>
    <cellStyle name="Good 2" xfId="128"/>
    <cellStyle name="GroupSectionHeaderRowBalance" xfId="129"/>
    <cellStyle name="GroupSectionHeaderRowDescCol" xfId="130"/>
    <cellStyle name="GroupSectionHeaderRowNameCol" xfId="131"/>
    <cellStyle name="GroupSelectionHeaderRowJERefCol" xfId="132"/>
    <cellStyle name="Heading 1 2" xfId="133"/>
    <cellStyle name="Heading 2 2" xfId="134"/>
    <cellStyle name="Heading 3 2" xfId="135"/>
    <cellStyle name="Heading 4 2" xfId="136"/>
    <cellStyle name="Input 2" xfId="137"/>
    <cellStyle name="JEDescriptionRowNameCol" xfId="138"/>
    <cellStyle name="JEDetailRowCreditCol" xfId="139"/>
    <cellStyle name="JEDetailRowDebitCol" xfId="140"/>
    <cellStyle name="JEDetailRowDescCol" xfId="141"/>
    <cellStyle name="JEDetailRowNameCol" xfId="142"/>
    <cellStyle name="JEDetailRowWPRefCol" xfId="143"/>
    <cellStyle name="JEIdentityRowDescCol" xfId="144"/>
    <cellStyle name="JEIdentityRowNameCol" xfId="145"/>
    <cellStyle name="JEIdentityRowWPRefCol" xfId="146"/>
    <cellStyle name="JETotalRowCreditCol" xfId="147"/>
    <cellStyle name="JETotalRowDebitCol" xfId="148"/>
    <cellStyle name="JETotalRowDescCol" xfId="149"/>
    <cellStyle name="JETotalRowNameCol" xfId="150"/>
    <cellStyle name="JETotalRowWPRefCol" xfId="151"/>
    <cellStyle name="JETypeDescriptionRowDescCol" xfId="152"/>
    <cellStyle name="JETypeDescriptionRowNameCol" xfId="153"/>
    <cellStyle name="Linked Cell 2" xfId="154"/>
    <cellStyle name="NetIncomeLossRowBalance" xfId="155"/>
    <cellStyle name="NetIncomeLossRowDescCol" xfId="156"/>
    <cellStyle name="NetIncomeLossRowJERefCol" xfId="157"/>
    <cellStyle name="NetIncomeLossRowNameCol" xfId="158"/>
    <cellStyle name="NetIncomeLossRowVarPectCol" xfId="159"/>
    <cellStyle name="NetIncomeLossRowWPRefCol" xfId="160"/>
    <cellStyle name="Neutral 2" xfId="161"/>
    <cellStyle name="Normal" xfId="0" builtinId="0"/>
    <cellStyle name="Normal 2" xfId="3"/>
    <cellStyle name="Normal 2 2" xfId="162"/>
    <cellStyle name="Normal 3" xfId="4"/>
    <cellStyle name="Normal 3 2" xfId="164"/>
    <cellStyle name="Normal 3 2 2" xfId="212"/>
    <cellStyle name="Normal 3 3" xfId="165"/>
    <cellStyle name="Normal 3 4" xfId="163"/>
    <cellStyle name="Normal 4" xfId="166"/>
    <cellStyle name="Normal 5" xfId="167"/>
    <cellStyle name="Normal 6" xfId="5"/>
    <cellStyle name="Note 2" xfId="168"/>
    <cellStyle name="Output 2" xfId="169"/>
    <cellStyle name="Percent 2" xfId="171"/>
    <cellStyle name="Percent 3" xfId="172"/>
    <cellStyle name="Percent 4" xfId="170"/>
    <cellStyle name="ReportHeaderRowCol.*" xfId="173"/>
    <cellStyle name="ReportHeaderRowCol.1" xfId="174"/>
    <cellStyle name="ReportHeaderRowCol.2" xfId="175"/>
    <cellStyle name="ReportHeaderRowCol.Date" xfId="176"/>
    <cellStyle name="Sheet Title" xfId="177"/>
    <cellStyle name="SubgroupSectionHeaderRowBalanceCol" xfId="178"/>
    <cellStyle name="SubgroupSectionHeaderRowDescCol" xfId="179"/>
    <cellStyle name="SubgroupSectionHeaderRowNameCol" xfId="180"/>
    <cellStyle name="SubGroupSelectionHeaderRowJERefCol" xfId="181"/>
    <cellStyle name="SubgroupSubtotalRowBalanceCol" xfId="182"/>
    <cellStyle name="SubgroupSubtotalRowDescCol" xfId="183"/>
    <cellStyle name="SubgroupSubtotalRowJERefCol" xfId="184"/>
    <cellStyle name="SubgroupSubtotalRowNameCol" xfId="185"/>
    <cellStyle name="SubgroupSubtotalRowVarPectCol" xfId="186"/>
    <cellStyle name="SubgroupSubtotalRowWPRefCol" xfId="187"/>
    <cellStyle name="SumAccountGroupsRowBalanceCol" xfId="188"/>
    <cellStyle name="SumAccountGroupsRowDescCol" xfId="189"/>
    <cellStyle name="SumAccountGroupsRowJERefCol" xfId="190"/>
    <cellStyle name="SumAccountGroupsRowNameCol" xfId="191"/>
    <cellStyle name="SumAccountGroupsRowVarPectCol" xfId="192"/>
    <cellStyle name="SumAccountGroupsRowWPRefCol" xfId="193"/>
    <cellStyle name="Total 2" xfId="194"/>
    <cellStyle name="TotalRow" xfId="195"/>
    <cellStyle name="TotalRowCreditCol" xfId="196"/>
    <cellStyle name="TotalRowDebitCol" xfId="197"/>
    <cellStyle name="TransactionRowAcctDescCol" xfId="198"/>
    <cellStyle name="TransactionRowAcctNumCol" xfId="199"/>
    <cellStyle name="TransactionRowCreditCol" xfId="200"/>
    <cellStyle name="TransactionRowDateCol" xfId="201"/>
    <cellStyle name="TransactionRowDebitCol" xfId="202"/>
    <cellStyle name="TransactionRowRefCol" xfId="203"/>
    <cellStyle name="TransactionRowTransactionCol" xfId="204"/>
    <cellStyle name="UnclassifiedTotalRowBalanceCol" xfId="205"/>
    <cellStyle name="UnclassifiedTotalRowDescCol" xfId="206"/>
    <cellStyle name="UnclassifiedTotalRowJERefCol" xfId="207"/>
    <cellStyle name="UnclassifiedTotalRowNameCol" xfId="208"/>
    <cellStyle name="UnclassifiedTotalRowVarPectCol" xfId="209"/>
    <cellStyle name="UnclassifiedTotalRowWPRefCol" xfId="210"/>
    <cellStyle name="Warning Text 2" xfId="211"/>
  </cellStyles>
  <dxfs count="0"/>
  <tableStyles count="0" defaultTableStyle="TableStyleMedium2" defaultPivotStyle="PivotStyleLight16"/>
  <colors>
    <mruColors>
      <color rgb="FF996633"/>
      <color rgb="FFFF66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51.7109375" customWidth="1"/>
    <col min="2" max="2" width="9.28515625" bestFit="1" customWidth="1"/>
    <col min="3" max="3" width="2" bestFit="1" customWidth="1"/>
    <col min="4" max="4" width="11.5703125" bestFit="1" customWidth="1"/>
  </cols>
  <sheetData>
    <row r="1" spans="1:4" s="96" customFormat="1">
      <c r="A1" s="181" t="s">
        <v>160</v>
      </c>
    </row>
    <row r="2" spans="1:4" s="96" customFormat="1">
      <c r="A2" s="178">
        <v>42916</v>
      </c>
    </row>
    <row r="4" spans="1:4">
      <c r="A4" s="8" t="s">
        <v>0</v>
      </c>
      <c r="B4" s="9"/>
    </row>
    <row r="5" spans="1:4">
      <c r="A5" s="10" t="s">
        <v>1</v>
      </c>
      <c r="B5" s="97">
        <v>2807000</v>
      </c>
    </row>
    <row r="6" spans="1:4">
      <c r="A6" s="12" t="s">
        <v>2</v>
      </c>
      <c r="B6" s="97">
        <v>190000</v>
      </c>
    </row>
    <row r="7" spans="1:4">
      <c r="A7" s="12" t="s">
        <v>3</v>
      </c>
      <c r="B7" s="97">
        <v>18000</v>
      </c>
    </row>
    <row r="8" spans="1:4">
      <c r="A8" s="12" t="s">
        <v>4</v>
      </c>
      <c r="B8" s="9"/>
    </row>
    <row r="9" spans="1:4">
      <c r="A9" s="13" t="s">
        <v>5</v>
      </c>
      <c r="B9" s="11">
        <v>430000</v>
      </c>
    </row>
    <row r="10" spans="1:4">
      <c r="A10" s="14" t="s">
        <v>6</v>
      </c>
      <c r="B10" s="11">
        <v>16000000</v>
      </c>
    </row>
    <row r="11" spans="1:4">
      <c r="A11" s="15" t="s">
        <v>7</v>
      </c>
      <c r="B11" s="137">
        <f>B9+B10</f>
        <v>16430000</v>
      </c>
      <c r="C11" s="138" t="s">
        <v>137</v>
      </c>
    </row>
    <row r="12" spans="1:4">
      <c r="A12" s="16" t="s">
        <v>8</v>
      </c>
      <c r="B12" s="7">
        <f>B11+B7+B6+B5</f>
        <v>19445000</v>
      </c>
    </row>
    <row r="13" spans="1:4">
      <c r="A13" s="16"/>
      <c r="B13" s="6"/>
    </row>
    <row r="14" spans="1:4">
      <c r="A14" s="17" t="s">
        <v>9</v>
      </c>
      <c r="B14" s="6"/>
    </row>
    <row r="15" spans="1:4">
      <c r="A15" s="18" t="s">
        <v>10</v>
      </c>
      <c r="B15" s="145">
        <v>1526000</v>
      </c>
      <c r="C15" s="146" t="s">
        <v>139</v>
      </c>
    </row>
    <row r="16" spans="1:4">
      <c r="A16" s="19" t="s">
        <v>11</v>
      </c>
      <c r="B16" s="20">
        <f>SUM(B15)</f>
        <v>1526000</v>
      </c>
      <c r="D16" s="3"/>
    </row>
    <row r="17" spans="1:4">
      <c r="A17" s="19"/>
      <c r="B17" s="21"/>
    </row>
    <row r="18" spans="1:4">
      <c r="A18" s="8" t="s">
        <v>12</v>
      </c>
      <c r="B18" s="4"/>
    </row>
    <row r="19" spans="1:4">
      <c r="A19" s="10" t="s">
        <v>13</v>
      </c>
      <c r="B19" s="11">
        <v>20000</v>
      </c>
    </row>
    <row r="20" spans="1:4">
      <c r="A20" s="10" t="s">
        <v>14</v>
      </c>
      <c r="B20" s="4"/>
    </row>
    <row r="21" spans="1:4">
      <c r="A21" s="23" t="s">
        <v>15</v>
      </c>
      <c r="B21" s="11"/>
    </row>
    <row r="22" spans="1:4">
      <c r="A22" s="13" t="s">
        <v>16</v>
      </c>
      <c r="B22" s="148">
        <v>730000</v>
      </c>
      <c r="C22" t="s">
        <v>142</v>
      </c>
    </row>
    <row r="23" spans="1:4">
      <c r="A23" s="13" t="s">
        <v>17</v>
      </c>
      <c r="B23" s="148">
        <v>23000</v>
      </c>
      <c r="C23" t="s">
        <v>142</v>
      </c>
    </row>
    <row r="24" spans="1:4">
      <c r="A24" s="23" t="s">
        <v>18</v>
      </c>
      <c r="B24" s="148"/>
    </row>
    <row r="25" spans="1:4">
      <c r="A25" s="13" t="s">
        <v>16</v>
      </c>
      <c r="B25" s="148">
        <v>7250000</v>
      </c>
      <c r="C25" t="s">
        <v>142</v>
      </c>
    </row>
    <row r="26" spans="1:4">
      <c r="A26" s="13" t="s">
        <v>17</v>
      </c>
      <c r="B26" s="149">
        <v>440000</v>
      </c>
      <c r="C26" t="s">
        <v>142</v>
      </c>
    </row>
    <row r="27" spans="1:4">
      <c r="A27" s="13" t="s">
        <v>19</v>
      </c>
      <c r="B27" s="149">
        <v>2625000</v>
      </c>
      <c r="C27" t="s">
        <v>142</v>
      </c>
    </row>
    <row r="28" spans="1:4">
      <c r="A28" s="13" t="s">
        <v>20</v>
      </c>
      <c r="B28" s="149">
        <v>8500000</v>
      </c>
      <c r="C28" t="s">
        <v>142</v>
      </c>
    </row>
    <row r="29" spans="1:4">
      <c r="A29" s="16" t="s">
        <v>21</v>
      </c>
      <c r="B29" s="24">
        <f>SUM(B19:B28)</f>
        <v>19588000</v>
      </c>
      <c r="D29" s="3"/>
    </row>
    <row r="30" spans="1:4">
      <c r="A30" s="16"/>
      <c r="B30" s="5"/>
    </row>
    <row r="31" spans="1:4">
      <c r="A31" s="17" t="s">
        <v>22</v>
      </c>
      <c r="B31" s="5"/>
    </row>
    <row r="32" spans="1:4">
      <c r="A32" s="18" t="s">
        <v>23</v>
      </c>
      <c r="B32" s="147">
        <v>90000</v>
      </c>
      <c r="C32" s="146" t="s">
        <v>140</v>
      </c>
    </row>
    <row r="33" spans="1:4">
      <c r="A33" s="19" t="s">
        <v>24</v>
      </c>
      <c r="B33" s="24">
        <f>SUM(B32)</f>
        <v>90000</v>
      </c>
      <c r="D33" s="3"/>
    </row>
    <row r="34" spans="1:4">
      <c r="A34" s="4"/>
      <c r="B34" s="21"/>
    </row>
    <row r="35" spans="1:4">
      <c r="A35" s="8" t="s">
        <v>25</v>
      </c>
      <c r="B35" s="4"/>
    </row>
    <row r="36" spans="1:4">
      <c r="A36" s="25" t="s">
        <v>26</v>
      </c>
      <c r="B36" s="22">
        <f>B11-B22-B25</f>
        <v>8450000</v>
      </c>
    </row>
    <row r="37" spans="1:4">
      <c r="A37" s="10" t="s">
        <v>27</v>
      </c>
      <c r="B37" s="4"/>
    </row>
    <row r="38" spans="1:4">
      <c r="A38" s="26" t="s">
        <v>28</v>
      </c>
      <c r="B38" s="22">
        <v>434000</v>
      </c>
    </row>
    <row r="39" spans="1:4">
      <c r="A39" s="26" t="s">
        <v>17</v>
      </c>
      <c r="B39" s="22">
        <v>35000</v>
      </c>
    </row>
    <row r="40" spans="1:4">
      <c r="A40" s="26" t="s">
        <v>29</v>
      </c>
      <c r="B40" s="22">
        <v>55000</v>
      </c>
    </row>
    <row r="41" spans="1:4">
      <c r="A41" s="26" t="s">
        <v>30</v>
      </c>
      <c r="B41" s="22">
        <v>1188000</v>
      </c>
    </row>
    <row r="42" spans="1:4">
      <c r="A42" s="10" t="s">
        <v>31</v>
      </c>
      <c r="B42" s="22">
        <v>-8869000</v>
      </c>
    </row>
    <row r="43" spans="1:4" ht="15.75" thickBot="1">
      <c r="A43" s="27" t="s">
        <v>32</v>
      </c>
      <c r="B43" s="28">
        <f>SUM(B36:B42)</f>
        <v>1293000</v>
      </c>
      <c r="C43" t="s">
        <v>158</v>
      </c>
      <c r="D43" s="3"/>
    </row>
    <row r="44" spans="1:4" ht="8.25" customHeight="1" thickTop="1">
      <c r="A44" s="4"/>
      <c r="B44" s="21"/>
      <c r="D44"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workbookViewId="0"/>
  </sheetViews>
  <sheetFormatPr defaultRowHeight="15"/>
  <cols>
    <col min="1" max="1" width="32.7109375" customWidth="1"/>
    <col min="2" max="2" width="15.7109375" customWidth="1"/>
    <col min="3" max="3" width="2.7109375" customWidth="1"/>
    <col min="4" max="4" width="15.7109375" customWidth="1"/>
    <col min="5" max="5" width="2.7109375" customWidth="1"/>
    <col min="6" max="6" width="15.7109375" customWidth="1"/>
    <col min="7" max="7" width="2.7109375" customWidth="1"/>
    <col min="8" max="8" width="15.7109375" customWidth="1"/>
    <col min="9" max="9" width="2" bestFit="1" customWidth="1"/>
    <col min="14" max="14" width="47.42578125" style="94" bestFit="1" customWidth="1"/>
    <col min="15" max="15" width="11.7109375" style="94" bestFit="1" customWidth="1"/>
    <col min="16" max="16" width="10.5703125" style="94" bestFit="1" customWidth="1"/>
    <col min="17" max="18" width="9.140625" style="94"/>
    <col min="19" max="19" width="9.7109375" style="94" bestFit="1" customWidth="1"/>
    <col min="20" max="37" width="9.140625" style="94"/>
  </cols>
  <sheetData>
    <row r="1" spans="1:37" s="96" customFormat="1">
      <c r="A1" s="181" t="s">
        <v>161</v>
      </c>
      <c r="N1" s="94"/>
      <c r="O1" s="94"/>
      <c r="P1" s="94"/>
      <c r="Q1" s="94"/>
      <c r="R1" s="94"/>
      <c r="S1" s="94"/>
      <c r="T1" s="94"/>
      <c r="U1" s="94"/>
      <c r="V1" s="94"/>
      <c r="W1" s="94"/>
      <c r="X1" s="94"/>
      <c r="Y1" s="94"/>
      <c r="Z1" s="94"/>
      <c r="AA1" s="94"/>
      <c r="AB1" s="94"/>
      <c r="AC1" s="94"/>
      <c r="AD1" s="94"/>
      <c r="AE1" s="94"/>
      <c r="AF1" s="94"/>
      <c r="AG1" s="94"/>
      <c r="AH1" s="94"/>
      <c r="AI1" s="94"/>
      <c r="AJ1" s="94"/>
      <c r="AK1" s="94"/>
    </row>
    <row r="2" spans="1:37" s="96" customFormat="1">
      <c r="A2" s="96" t="s">
        <v>162</v>
      </c>
      <c r="N2" s="94"/>
      <c r="O2" s="94"/>
      <c r="P2" s="94"/>
      <c r="Q2" s="94"/>
      <c r="R2" s="94"/>
      <c r="S2" s="94"/>
      <c r="T2" s="94"/>
      <c r="U2" s="94"/>
      <c r="V2" s="94"/>
      <c r="W2" s="94"/>
      <c r="X2" s="94"/>
      <c r="Y2" s="94"/>
      <c r="Z2" s="94"/>
      <c r="AA2" s="94"/>
      <c r="AB2" s="94"/>
      <c r="AC2" s="94"/>
      <c r="AD2" s="94"/>
      <c r="AE2" s="94"/>
      <c r="AF2" s="94"/>
      <c r="AG2" s="94"/>
      <c r="AH2" s="94"/>
      <c r="AI2" s="94"/>
      <c r="AJ2" s="94"/>
      <c r="AK2" s="94"/>
    </row>
    <row r="3" spans="1:37" s="96" customFormat="1">
      <c r="N3" s="94"/>
      <c r="O3" s="94"/>
      <c r="P3" s="94"/>
      <c r="Q3" s="94"/>
      <c r="R3" s="94"/>
      <c r="S3" s="94"/>
      <c r="T3" s="94"/>
      <c r="U3" s="94"/>
      <c r="V3" s="94"/>
      <c r="W3" s="94"/>
      <c r="X3" s="94"/>
      <c r="Y3" s="94"/>
      <c r="Z3" s="94"/>
      <c r="AA3" s="94"/>
      <c r="AB3" s="94"/>
      <c r="AC3" s="94"/>
      <c r="AD3" s="94"/>
      <c r="AE3" s="94"/>
      <c r="AF3" s="94"/>
      <c r="AG3" s="94"/>
      <c r="AH3" s="94"/>
      <c r="AI3" s="94"/>
      <c r="AJ3" s="94"/>
      <c r="AK3" s="94"/>
    </row>
    <row r="4" spans="1:37">
      <c r="A4" s="37"/>
      <c r="B4" s="37"/>
      <c r="C4" s="37"/>
      <c r="D4" s="133" t="s">
        <v>33</v>
      </c>
      <c r="E4" s="134"/>
      <c r="F4" s="134"/>
      <c r="G4" s="43"/>
      <c r="H4" s="36"/>
    </row>
    <row r="5" spans="1:37">
      <c r="A5" s="37"/>
      <c r="B5" s="37"/>
      <c r="C5" s="37"/>
      <c r="D5" s="44" t="s">
        <v>34</v>
      </c>
      <c r="E5" s="43"/>
      <c r="F5" s="45" t="s">
        <v>35</v>
      </c>
      <c r="G5" s="45"/>
      <c r="H5" s="133" t="s">
        <v>36</v>
      </c>
    </row>
    <row r="6" spans="1:37">
      <c r="A6" s="46" t="s">
        <v>37</v>
      </c>
      <c r="B6" s="47" t="s">
        <v>38</v>
      </c>
      <c r="C6" s="48"/>
      <c r="D6" s="49" t="s">
        <v>39</v>
      </c>
      <c r="E6" s="50"/>
      <c r="F6" s="49" t="s">
        <v>40</v>
      </c>
      <c r="G6" s="44"/>
      <c r="H6" s="135"/>
    </row>
    <row r="7" spans="1:37">
      <c r="A7" s="46" t="s">
        <v>41</v>
      </c>
      <c r="B7" s="37"/>
      <c r="C7" s="37"/>
      <c r="D7" s="37"/>
      <c r="E7" s="37"/>
      <c r="F7" s="37"/>
      <c r="G7" s="37"/>
      <c r="H7" s="37"/>
    </row>
    <row r="8" spans="1:37">
      <c r="A8" s="40" t="s">
        <v>42</v>
      </c>
      <c r="B8" s="41"/>
      <c r="C8" s="41"/>
      <c r="D8" s="41"/>
      <c r="E8" s="41"/>
      <c r="F8" s="41"/>
      <c r="G8" s="41"/>
      <c r="H8" s="37"/>
    </row>
    <row r="9" spans="1:37">
      <c r="A9" s="51" t="s">
        <v>43</v>
      </c>
      <c r="B9" s="52">
        <v>6000000</v>
      </c>
      <c r="C9" s="52"/>
      <c r="D9" s="52">
        <v>4000</v>
      </c>
      <c r="E9" s="52"/>
      <c r="F9" s="52">
        <v>625000</v>
      </c>
      <c r="G9" s="52"/>
      <c r="H9" s="41">
        <f t="shared" ref="H9:H19" si="0">-B9+D9+F9</f>
        <v>-5371000</v>
      </c>
    </row>
    <row r="10" spans="1:37">
      <c r="A10" s="51" t="s">
        <v>44</v>
      </c>
      <c r="B10" s="41">
        <v>886000</v>
      </c>
      <c r="C10" s="41"/>
      <c r="D10" s="52">
        <v>0</v>
      </c>
      <c r="E10" s="41"/>
      <c r="F10" s="52">
        <v>805000</v>
      </c>
      <c r="G10" s="53"/>
      <c r="H10" s="41">
        <f t="shared" si="0"/>
        <v>-81000</v>
      </c>
    </row>
    <row r="11" spans="1:37">
      <c r="A11" s="51" t="s">
        <v>45</v>
      </c>
      <c r="B11" s="41">
        <v>693000</v>
      </c>
      <c r="C11" s="41"/>
      <c r="D11" s="52">
        <v>0</v>
      </c>
      <c r="E11" s="41"/>
      <c r="F11" s="52">
        <v>0</v>
      </c>
      <c r="G11" s="53"/>
      <c r="H11" s="41">
        <f t="shared" si="0"/>
        <v>-693000</v>
      </c>
    </row>
    <row r="12" spans="1:37">
      <c r="A12" s="51" t="s">
        <v>46</v>
      </c>
      <c r="B12" s="41">
        <v>36000</v>
      </c>
      <c r="C12" s="41"/>
      <c r="D12" s="52">
        <v>4000</v>
      </c>
      <c r="E12" s="41"/>
      <c r="F12" s="52">
        <v>0</v>
      </c>
      <c r="G12" s="53"/>
      <c r="H12" s="41">
        <f t="shared" si="0"/>
        <v>-32000</v>
      </c>
    </row>
    <row r="13" spans="1:37">
      <c r="A13" s="54" t="s">
        <v>47</v>
      </c>
      <c r="B13" s="41">
        <v>2900000</v>
      </c>
      <c r="C13" s="41"/>
      <c r="D13" s="52">
        <v>0</v>
      </c>
      <c r="E13" s="41"/>
      <c r="F13" s="52">
        <v>0</v>
      </c>
      <c r="G13" s="53"/>
      <c r="H13" s="41">
        <f t="shared" si="0"/>
        <v>-2900000</v>
      </c>
    </row>
    <row r="14" spans="1:37">
      <c r="A14" s="54" t="s">
        <v>48</v>
      </c>
      <c r="B14" s="41">
        <v>1183000</v>
      </c>
      <c r="C14" s="41"/>
      <c r="D14" s="52">
        <v>0</v>
      </c>
      <c r="E14" s="41"/>
      <c r="F14" s="52">
        <v>0</v>
      </c>
      <c r="G14" s="53"/>
      <c r="H14" s="41">
        <f t="shared" si="0"/>
        <v>-1183000</v>
      </c>
    </row>
    <row r="15" spans="1:37" ht="15.75" thickBot="1">
      <c r="A15" s="54" t="s">
        <v>49</v>
      </c>
      <c r="B15" s="41">
        <v>674000</v>
      </c>
      <c r="C15" s="41"/>
      <c r="D15" s="52">
        <v>0</v>
      </c>
      <c r="E15" s="41"/>
      <c r="F15" s="52">
        <v>175000</v>
      </c>
      <c r="G15" s="53"/>
      <c r="H15" s="41">
        <f t="shared" si="0"/>
        <v>-499000</v>
      </c>
      <c r="O15" s="91"/>
    </row>
    <row r="16" spans="1:37" ht="15.75" thickTop="1">
      <c r="A16" s="54" t="s">
        <v>50</v>
      </c>
      <c r="B16" s="41">
        <v>700000</v>
      </c>
      <c r="C16" s="41"/>
      <c r="D16" s="52">
        <v>165000</v>
      </c>
      <c r="E16" s="41"/>
      <c r="F16" s="52">
        <v>505000</v>
      </c>
      <c r="G16" s="53"/>
      <c r="H16" s="41">
        <f t="shared" si="0"/>
        <v>-30000</v>
      </c>
    </row>
    <row r="17" spans="1:37">
      <c r="A17" s="54" t="s">
        <v>51</v>
      </c>
      <c r="B17" s="41">
        <v>30000</v>
      </c>
      <c r="C17" s="41"/>
      <c r="D17" s="52">
        <v>0</v>
      </c>
      <c r="E17" s="41"/>
      <c r="F17" s="52">
        <v>0</v>
      </c>
      <c r="G17" s="53"/>
      <c r="H17" s="41">
        <f t="shared" si="0"/>
        <v>-30000</v>
      </c>
    </row>
    <row r="18" spans="1:37">
      <c r="A18" s="40" t="s">
        <v>52</v>
      </c>
      <c r="B18" s="173">
        <v>445000</v>
      </c>
      <c r="C18" s="174" t="s">
        <v>155</v>
      </c>
      <c r="D18" s="52">
        <v>0</v>
      </c>
      <c r="E18" s="41"/>
      <c r="F18" s="52">
        <v>0</v>
      </c>
      <c r="G18" s="53"/>
      <c r="H18" s="41">
        <f t="shared" si="0"/>
        <v>-445000</v>
      </c>
      <c r="O18" s="93"/>
      <c r="P18" s="93"/>
      <c r="Q18" s="92"/>
    </row>
    <row r="19" spans="1:37">
      <c r="A19" s="54" t="s">
        <v>53</v>
      </c>
      <c r="B19" s="55">
        <v>15000</v>
      </c>
      <c r="C19" s="41"/>
      <c r="D19" s="41">
        <v>0</v>
      </c>
      <c r="E19" s="41"/>
      <c r="F19" s="53">
        <v>0</v>
      </c>
      <c r="G19" s="53"/>
      <c r="H19" s="41">
        <f t="shared" si="0"/>
        <v>-15000</v>
      </c>
    </row>
    <row r="20" spans="1:37" ht="15.75" thickBot="1">
      <c r="A20" s="42" t="s">
        <v>54</v>
      </c>
      <c r="B20" s="35">
        <f>SUM(B9:B19)</f>
        <v>13562000</v>
      </c>
      <c r="C20" s="41"/>
      <c r="D20" s="35">
        <f>SUM(D9:D19)</f>
        <v>173000</v>
      </c>
      <c r="E20" s="41"/>
      <c r="F20" s="35">
        <f>SUM(F9:F19)</f>
        <v>2110000</v>
      </c>
      <c r="G20" s="41"/>
      <c r="H20" s="35">
        <f>SUM(H9:H19)</f>
        <v>-11279000</v>
      </c>
    </row>
    <row r="21" spans="1:37" ht="15.75" thickTop="1">
      <c r="A21" s="37"/>
      <c r="B21" s="41"/>
      <c r="C21" s="41"/>
      <c r="D21" s="41"/>
      <c r="E21" s="41"/>
      <c r="F21" s="41"/>
      <c r="G21" s="41"/>
      <c r="H21" s="41"/>
    </row>
    <row r="22" spans="1:37">
      <c r="A22" s="46" t="s">
        <v>55</v>
      </c>
      <c r="B22" s="41"/>
      <c r="C22" s="41"/>
      <c r="D22" s="41"/>
      <c r="E22" s="41"/>
      <c r="F22" s="41"/>
      <c r="G22" s="41"/>
      <c r="H22" s="41"/>
    </row>
    <row r="23" spans="1:37">
      <c r="A23" s="40" t="s">
        <v>56</v>
      </c>
      <c r="B23" s="41"/>
      <c r="C23" s="58"/>
      <c r="D23" s="41"/>
      <c r="E23" s="41"/>
      <c r="F23" s="41"/>
      <c r="G23" s="41"/>
      <c r="H23" s="41">
        <v>4000000</v>
      </c>
    </row>
    <row r="24" spans="1:37">
      <c r="A24" s="54" t="s">
        <v>57</v>
      </c>
      <c r="B24" s="41"/>
      <c r="C24" s="58"/>
      <c r="D24" s="41"/>
      <c r="E24" s="41"/>
      <c r="F24" s="41"/>
      <c r="G24" s="41"/>
      <c r="H24" s="41">
        <v>1000000</v>
      </c>
    </row>
    <row r="25" spans="1:37">
      <c r="A25" s="54" t="s">
        <v>58</v>
      </c>
      <c r="B25" s="41"/>
      <c r="C25" s="58"/>
      <c r="D25" s="41"/>
      <c r="E25" s="41"/>
      <c r="F25" s="41"/>
      <c r="G25" s="41"/>
      <c r="H25" s="41">
        <v>6000000</v>
      </c>
    </row>
    <row r="26" spans="1:37">
      <c r="A26" s="54" t="s">
        <v>59</v>
      </c>
      <c r="B26" s="41"/>
      <c r="C26" s="59"/>
      <c r="D26" s="41"/>
      <c r="E26" s="41"/>
      <c r="F26" s="41"/>
      <c r="G26" s="41"/>
      <c r="H26" s="41">
        <v>35000</v>
      </c>
    </row>
    <row r="27" spans="1:37">
      <c r="A27" s="40" t="s">
        <v>60</v>
      </c>
      <c r="B27" s="41"/>
      <c r="C27" s="59"/>
      <c r="D27" s="41"/>
      <c r="E27" s="41"/>
      <c r="F27" s="41"/>
      <c r="G27" s="41"/>
      <c r="H27" s="41">
        <v>78000</v>
      </c>
    </row>
    <row r="28" spans="1:37">
      <c r="A28" s="38" t="s">
        <v>61</v>
      </c>
      <c r="B28" s="41"/>
      <c r="C28" s="60"/>
      <c r="D28" s="41"/>
      <c r="E28" s="41"/>
      <c r="F28" s="41"/>
      <c r="G28" s="41"/>
      <c r="H28" s="41"/>
    </row>
    <row r="29" spans="1:37">
      <c r="A29" s="59" t="s">
        <v>62</v>
      </c>
      <c r="B29" s="41"/>
      <c r="C29" s="60"/>
      <c r="D29" s="41"/>
      <c r="E29" s="41"/>
      <c r="F29" s="41"/>
      <c r="G29" s="41"/>
      <c r="H29" s="160">
        <v>230000</v>
      </c>
      <c r="I29" s="159" t="s">
        <v>146</v>
      </c>
    </row>
    <row r="30" spans="1:37">
      <c r="A30" s="56" t="s">
        <v>63</v>
      </c>
      <c r="B30" s="37"/>
      <c r="C30" s="56"/>
      <c r="D30" s="37"/>
      <c r="E30" s="37"/>
      <c r="F30" s="37"/>
      <c r="G30" s="37"/>
      <c r="H30" s="57">
        <f>SUM(H23:H29)</f>
        <v>11343000</v>
      </c>
    </row>
    <row r="31" spans="1:37">
      <c r="A31" s="56"/>
      <c r="B31" s="121"/>
      <c r="C31" s="56"/>
      <c r="D31" s="121"/>
      <c r="E31" s="121"/>
      <c r="F31" s="121"/>
      <c r="G31" s="121"/>
      <c r="H31" s="55"/>
    </row>
    <row r="32" spans="1:37" s="96" customFormat="1">
      <c r="A32" s="61" t="s">
        <v>64</v>
      </c>
      <c r="B32" s="37"/>
      <c r="C32" s="61"/>
      <c r="D32" s="37"/>
      <c r="E32" s="37"/>
      <c r="F32" s="37"/>
      <c r="G32" s="37"/>
      <c r="H32" s="55">
        <f>H30+H20</f>
        <v>64000</v>
      </c>
      <c r="I32" s="96" t="s">
        <v>157</v>
      </c>
      <c r="N32" s="94"/>
      <c r="O32" s="94"/>
      <c r="P32" s="94"/>
      <c r="Q32" s="94"/>
      <c r="R32" s="94"/>
      <c r="S32" s="94"/>
      <c r="T32" s="94"/>
      <c r="U32" s="94"/>
      <c r="V32" s="94"/>
      <c r="W32" s="94"/>
      <c r="X32" s="94"/>
      <c r="Y32" s="94"/>
      <c r="Z32" s="94"/>
      <c r="AA32" s="94"/>
      <c r="AB32" s="94"/>
      <c r="AC32" s="94"/>
      <c r="AD32" s="94"/>
      <c r="AE32" s="94"/>
      <c r="AF32" s="94"/>
      <c r="AG32" s="94"/>
      <c r="AH32" s="94"/>
      <c r="AI32" s="94"/>
      <c r="AJ32" s="94"/>
      <c r="AK32" s="94"/>
    </row>
    <row r="33" spans="1:37">
      <c r="A33" s="61"/>
      <c r="B33" s="121"/>
      <c r="C33" s="61"/>
      <c r="D33" s="121"/>
      <c r="E33" s="121"/>
      <c r="F33" s="121"/>
      <c r="G33" s="121"/>
      <c r="H33" s="55"/>
    </row>
    <row r="34" spans="1:37" s="96" customFormat="1">
      <c r="A34" s="38" t="s">
        <v>65</v>
      </c>
      <c r="B34" s="37"/>
      <c r="C34" s="37"/>
      <c r="D34" s="37"/>
      <c r="E34" s="37"/>
      <c r="F34" s="37"/>
      <c r="G34" s="37"/>
      <c r="H34" s="39">
        <v>1229000</v>
      </c>
      <c r="N34" s="94"/>
      <c r="O34" s="94"/>
      <c r="P34" s="94"/>
      <c r="Q34" s="94"/>
      <c r="R34" s="94"/>
      <c r="S34" s="94"/>
      <c r="T34" s="94"/>
      <c r="U34" s="94"/>
      <c r="V34" s="94"/>
      <c r="W34" s="94"/>
      <c r="X34" s="94"/>
      <c r="Y34" s="94"/>
      <c r="Z34" s="94"/>
      <c r="AA34" s="94"/>
      <c r="AB34" s="94"/>
      <c r="AC34" s="94"/>
      <c r="AD34" s="94"/>
      <c r="AE34" s="94"/>
      <c r="AF34" s="94"/>
      <c r="AG34" s="94"/>
      <c r="AH34" s="94"/>
      <c r="AI34" s="94"/>
      <c r="AJ34" s="94"/>
      <c r="AK34" s="94"/>
    </row>
    <row r="35" spans="1:37" ht="15.75" thickBot="1">
      <c r="A35" s="38" t="s">
        <v>66</v>
      </c>
      <c r="B35" s="37"/>
      <c r="C35" s="37"/>
      <c r="D35" s="37"/>
      <c r="E35" s="37"/>
      <c r="F35" s="37"/>
      <c r="G35" s="37"/>
      <c r="H35" s="62">
        <f>H32+H34</f>
        <v>1293000</v>
      </c>
    </row>
    <row r="36" spans="1:37" ht="15.75" thickTop="1">
      <c r="A36" s="38"/>
      <c r="B36" s="37"/>
      <c r="C36" s="37"/>
      <c r="D36" s="37"/>
      <c r="E36" s="37"/>
      <c r="F36" s="37"/>
      <c r="G36" s="37"/>
      <c r="H36" s="63"/>
    </row>
    <row r="37" spans="1:37" s="1" customFormat="1">
      <c r="A37" s="37"/>
      <c r="B37" s="37"/>
      <c r="C37" s="37"/>
      <c r="D37" s="37"/>
      <c r="E37" s="37"/>
      <c r="F37" s="37"/>
      <c r="G37" s="37"/>
      <c r="H37" s="37"/>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7">
      <c r="H38" s="3">
        <f>'GOV WIDE ST OF NET POSITION'!B43</f>
        <v>1293000</v>
      </c>
    </row>
    <row r="39" spans="1:37">
      <c r="I39" s="3"/>
    </row>
  </sheetData>
  <mergeCells count="2">
    <mergeCell ref="D4:F4"/>
    <mergeCell ref="H5:H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pane xSplit="1" ySplit="4" topLeftCell="B5" activePane="bottomRight" state="frozen"/>
      <selection pane="topRight" activeCell="B1" sqref="B1"/>
      <selection pane="bottomLeft" activeCell="A3" sqref="A3"/>
      <selection pane="bottomRight" activeCell="A30" sqref="A30"/>
    </sheetView>
  </sheetViews>
  <sheetFormatPr defaultRowHeight="15"/>
  <cols>
    <col min="1" max="1" width="38.7109375" customWidth="1"/>
    <col min="2" max="9" width="11.7109375" customWidth="1"/>
    <col min="10" max="10" width="2.140625" bestFit="1" customWidth="1"/>
  </cols>
  <sheetData>
    <row r="1" spans="1:9" s="96" customFormat="1">
      <c r="A1" s="181" t="s">
        <v>163</v>
      </c>
    </row>
    <row r="2" spans="1:9" s="96" customFormat="1">
      <c r="A2" s="178">
        <v>42916</v>
      </c>
    </row>
    <row r="3" spans="1:9" s="1" customFormat="1"/>
    <row r="4" spans="1:9" ht="42" customHeight="1">
      <c r="A4" s="64"/>
      <c r="B4" s="65" t="s">
        <v>67</v>
      </c>
      <c r="C4" s="65" t="s">
        <v>68</v>
      </c>
      <c r="D4" s="66" t="s">
        <v>69</v>
      </c>
      <c r="E4" s="65" t="s">
        <v>70</v>
      </c>
      <c r="F4" s="65" t="s">
        <v>71</v>
      </c>
      <c r="G4" s="65" t="s">
        <v>72</v>
      </c>
      <c r="H4" s="67" t="s">
        <v>73</v>
      </c>
      <c r="I4" s="67" t="s">
        <v>74</v>
      </c>
    </row>
    <row r="5" spans="1:9">
      <c r="A5" s="68" t="s">
        <v>75</v>
      </c>
      <c r="B5" s="30"/>
      <c r="C5" s="30"/>
      <c r="D5" s="70"/>
      <c r="E5" s="30"/>
      <c r="F5" s="30"/>
      <c r="G5" s="30"/>
      <c r="H5" s="30"/>
      <c r="I5" s="30"/>
    </row>
    <row r="6" spans="1:9">
      <c r="A6" s="29" t="s">
        <v>1</v>
      </c>
      <c r="B6" s="73">
        <v>1180000</v>
      </c>
      <c r="C6" s="72">
        <v>170000</v>
      </c>
      <c r="D6" s="72">
        <v>95000</v>
      </c>
      <c r="E6" s="72">
        <v>380000</v>
      </c>
      <c r="F6" s="72">
        <v>17000</v>
      </c>
      <c r="G6" s="72">
        <v>430000</v>
      </c>
      <c r="H6" s="72">
        <v>535000</v>
      </c>
      <c r="I6" s="73">
        <f>SUM(B6:H6)</f>
        <v>2807000</v>
      </c>
    </row>
    <row r="7" spans="1:9">
      <c r="A7" s="29" t="s">
        <v>2</v>
      </c>
      <c r="B7" s="81">
        <v>103000</v>
      </c>
      <c r="C7" s="81">
        <v>30000</v>
      </c>
      <c r="D7" s="81">
        <v>0</v>
      </c>
      <c r="E7" s="81">
        <v>0</v>
      </c>
      <c r="F7" s="81">
        <v>38000</v>
      </c>
      <c r="G7" s="81">
        <v>4000</v>
      </c>
      <c r="H7" s="72">
        <v>15000</v>
      </c>
      <c r="I7" s="73">
        <f t="shared" ref="I7:I8" si="0">SUM(B7:H7)</f>
        <v>190000</v>
      </c>
    </row>
    <row r="8" spans="1:9">
      <c r="A8" s="29" t="s">
        <v>3</v>
      </c>
      <c r="B8" s="81">
        <v>0</v>
      </c>
      <c r="C8" s="81">
        <v>0</v>
      </c>
      <c r="D8" s="81">
        <v>18000</v>
      </c>
      <c r="E8" s="81">
        <v>0</v>
      </c>
      <c r="F8" s="81">
        <v>0</v>
      </c>
      <c r="G8" s="81">
        <v>0</v>
      </c>
      <c r="H8" s="72">
        <v>0</v>
      </c>
      <c r="I8" s="73">
        <f t="shared" si="0"/>
        <v>18000</v>
      </c>
    </row>
    <row r="9" spans="1:9" ht="15.75" thickBot="1">
      <c r="A9" s="74" t="s">
        <v>8</v>
      </c>
      <c r="B9" s="75">
        <f>SUM(B6:B8)</f>
        <v>1283000</v>
      </c>
      <c r="C9" s="75">
        <f t="shared" ref="C9:H9" si="1">SUM(C6:C8)</f>
        <v>200000</v>
      </c>
      <c r="D9" s="75">
        <f t="shared" si="1"/>
        <v>113000</v>
      </c>
      <c r="E9" s="75">
        <f t="shared" si="1"/>
        <v>380000</v>
      </c>
      <c r="F9" s="75">
        <f t="shared" si="1"/>
        <v>55000</v>
      </c>
      <c r="G9" s="75">
        <f t="shared" si="1"/>
        <v>434000</v>
      </c>
      <c r="H9" s="75">
        <f t="shared" si="1"/>
        <v>550000</v>
      </c>
      <c r="I9" s="75">
        <f>SUM(I6:I8)</f>
        <v>3015000</v>
      </c>
    </row>
    <row r="10" spans="1:9" ht="15.75" thickTop="1">
      <c r="A10" s="30"/>
      <c r="B10" s="30"/>
      <c r="C10" s="30"/>
      <c r="D10" s="30"/>
      <c r="E10" s="30"/>
      <c r="F10" s="30"/>
      <c r="G10" s="30"/>
      <c r="H10" s="76"/>
      <c r="I10" s="30"/>
    </row>
    <row r="11" spans="1:9">
      <c r="A11" s="136" t="s">
        <v>76</v>
      </c>
      <c r="B11" s="30"/>
      <c r="C11" s="30"/>
      <c r="D11" s="30"/>
      <c r="E11" s="30"/>
      <c r="F11" s="30"/>
      <c r="G11" s="30"/>
      <c r="H11" s="76"/>
      <c r="I11" s="30"/>
    </row>
    <row r="12" spans="1:9">
      <c r="A12" s="136"/>
      <c r="B12" s="30"/>
      <c r="C12" s="30"/>
      <c r="D12" s="30"/>
      <c r="E12" s="30"/>
      <c r="F12" s="30"/>
      <c r="G12" s="30"/>
      <c r="H12" s="76"/>
      <c r="I12" s="30"/>
    </row>
    <row r="13" spans="1:9">
      <c r="A13" s="29" t="s">
        <v>77</v>
      </c>
      <c r="B13" s="30"/>
      <c r="C13" s="30"/>
      <c r="D13" s="30"/>
      <c r="E13" s="30"/>
      <c r="F13" s="30"/>
      <c r="G13" s="30"/>
      <c r="H13" s="76"/>
      <c r="I13" s="30"/>
    </row>
    <row r="14" spans="1:9">
      <c r="A14" s="77" t="s">
        <v>78</v>
      </c>
      <c r="B14" s="81">
        <v>0</v>
      </c>
      <c r="C14" s="72">
        <v>0</v>
      </c>
      <c r="D14" s="72">
        <v>20000</v>
      </c>
      <c r="E14" s="72">
        <v>0</v>
      </c>
      <c r="F14" s="72">
        <v>0</v>
      </c>
      <c r="G14" s="72">
        <v>0</v>
      </c>
      <c r="H14" s="72">
        <v>0</v>
      </c>
      <c r="I14" s="71">
        <f>SUM(B14:H14)</f>
        <v>20000</v>
      </c>
    </row>
    <row r="15" spans="1:9">
      <c r="A15" s="74" t="s">
        <v>21</v>
      </c>
      <c r="B15" s="78">
        <f>SUM(B14)</f>
        <v>0</v>
      </c>
      <c r="C15" s="78">
        <f t="shared" ref="C15:I15" si="2">SUM(C14)</f>
        <v>0</v>
      </c>
      <c r="D15" s="78">
        <f t="shared" si="2"/>
        <v>20000</v>
      </c>
      <c r="E15" s="78">
        <f t="shared" si="2"/>
        <v>0</v>
      </c>
      <c r="F15" s="78">
        <f t="shared" si="2"/>
        <v>0</v>
      </c>
      <c r="G15" s="78">
        <f t="shared" si="2"/>
        <v>0</v>
      </c>
      <c r="H15" s="78">
        <f t="shared" si="2"/>
        <v>0</v>
      </c>
      <c r="I15" s="78">
        <f t="shared" si="2"/>
        <v>20000</v>
      </c>
    </row>
    <row r="16" spans="1:9">
      <c r="A16" s="30"/>
      <c r="B16" s="30"/>
      <c r="C16" s="30"/>
      <c r="D16" s="30"/>
      <c r="E16" s="30"/>
      <c r="F16" s="30"/>
      <c r="G16" s="30"/>
      <c r="H16" s="76"/>
      <c r="I16" s="30"/>
    </row>
    <row r="17" spans="1:10">
      <c r="A17" s="29" t="s">
        <v>79</v>
      </c>
      <c r="B17" s="30"/>
      <c r="C17" s="30"/>
      <c r="D17" s="30"/>
      <c r="E17" s="30"/>
      <c r="F17" s="30"/>
      <c r="G17" s="30"/>
      <c r="H17" s="76"/>
      <c r="I17" s="30"/>
    </row>
    <row r="18" spans="1:10">
      <c r="A18" s="77" t="s">
        <v>80</v>
      </c>
      <c r="B18" s="81">
        <v>103000</v>
      </c>
      <c r="C18" s="81">
        <v>30000</v>
      </c>
      <c r="D18" s="81">
        <v>0</v>
      </c>
      <c r="E18" s="81">
        <v>0</v>
      </c>
      <c r="F18" s="79">
        <v>38000</v>
      </c>
      <c r="G18" s="79">
        <v>4000</v>
      </c>
      <c r="H18" s="72">
        <v>15000</v>
      </c>
      <c r="I18" s="142">
        <f>SUM(B18:H18)</f>
        <v>190000</v>
      </c>
      <c r="J18" t="s">
        <v>138</v>
      </c>
    </row>
    <row r="19" spans="1:10">
      <c r="A19" s="74" t="s">
        <v>81</v>
      </c>
      <c r="B19" s="78">
        <f>SUM(B18)</f>
        <v>103000</v>
      </c>
      <c r="C19" s="78">
        <f t="shared" ref="C19:H19" si="3">SUM(C18)</f>
        <v>30000</v>
      </c>
      <c r="D19" s="78">
        <f t="shared" si="3"/>
        <v>0</v>
      </c>
      <c r="E19" s="78">
        <f t="shared" si="3"/>
        <v>0</v>
      </c>
      <c r="F19" s="78">
        <f t="shared" si="3"/>
        <v>38000</v>
      </c>
      <c r="G19" s="78">
        <f t="shared" si="3"/>
        <v>4000</v>
      </c>
      <c r="H19" s="78">
        <f t="shared" si="3"/>
        <v>15000</v>
      </c>
      <c r="I19" s="78">
        <f>SUM(I18)</f>
        <v>190000</v>
      </c>
    </row>
    <row r="20" spans="1:10">
      <c r="A20" s="30"/>
      <c r="B20" s="30"/>
      <c r="C20" s="30"/>
      <c r="D20" s="30"/>
      <c r="E20" s="30"/>
      <c r="F20" s="76"/>
      <c r="G20" s="76"/>
      <c r="H20" s="76"/>
      <c r="I20" s="30"/>
    </row>
    <row r="21" spans="1:10">
      <c r="A21" s="29" t="s">
        <v>82</v>
      </c>
      <c r="B21" s="30"/>
      <c r="C21" s="30"/>
      <c r="D21" s="30"/>
      <c r="E21" s="30"/>
      <c r="F21" s="76"/>
      <c r="G21" s="76"/>
      <c r="H21" s="76"/>
      <c r="I21" s="30"/>
    </row>
    <row r="22" spans="1:10">
      <c r="A22" s="80" t="s">
        <v>27</v>
      </c>
      <c r="B22" s="81"/>
      <c r="C22" s="81"/>
      <c r="D22" s="81"/>
      <c r="E22" s="81"/>
      <c r="F22" s="79"/>
      <c r="G22" s="79"/>
      <c r="H22" s="79"/>
      <c r="I22" s="71"/>
    </row>
    <row r="23" spans="1:10">
      <c r="A23" s="77" t="s">
        <v>30</v>
      </c>
      <c r="B23" s="81">
        <v>0</v>
      </c>
      <c r="C23" s="81">
        <v>170000</v>
      </c>
      <c r="D23" s="81">
        <v>93000</v>
      </c>
      <c r="E23" s="81">
        <v>380000</v>
      </c>
      <c r="F23" s="79">
        <v>0</v>
      </c>
      <c r="G23" s="79">
        <v>0</v>
      </c>
      <c r="H23" s="72">
        <v>500000</v>
      </c>
      <c r="I23" s="71">
        <f>SUM(B23:H23)</f>
        <v>1143000</v>
      </c>
    </row>
    <row r="24" spans="1:10">
      <c r="A24" s="77" t="s">
        <v>17</v>
      </c>
      <c r="B24" s="81">
        <v>0</v>
      </c>
      <c r="C24" s="81">
        <v>0</v>
      </c>
      <c r="D24" s="81">
        <v>0</v>
      </c>
      <c r="E24" s="81">
        <v>0</v>
      </c>
      <c r="F24" s="79">
        <v>0</v>
      </c>
      <c r="G24" s="79">
        <v>0</v>
      </c>
      <c r="H24" s="72">
        <v>35000</v>
      </c>
      <c r="I24" s="71">
        <f t="shared" ref="I24:I27" si="4">SUM(B24:H24)</f>
        <v>35000</v>
      </c>
    </row>
    <row r="25" spans="1:10">
      <c r="A25" s="77" t="s">
        <v>29</v>
      </c>
      <c r="B25" s="69">
        <v>0</v>
      </c>
      <c r="C25" s="69">
        <v>0</v>
      </c>
      <c r="D25" s="69">
        <v>0</v>
      </c>
      <c r="E25" s="69">
        <v>0</v>
      </c>
      <c r="F25" s="76">
        <v>17000</v>
      </c>
      <c r="G25" s="76">
        <v>0</v>
      </c>
      <c r="H25" s="72">
        <v>0</v>
      </c>
      <c r="I25" s="71">
        <f t="shared" si="4"/>
        <v>17000</v>
      </c>
    </row>
    <row r="26" spans="1:10">
      <c r="A26" s="77" t="s">
        <v>83</v>
      </c>
      <c r="B26" s="81">
        <v>0</v>
      </c>
      <c r="C26" s="81">
        <v>0</v>
      </c>
      <c r="D26" s="81">
        <v>0</v>
      </c>
      <c r="E26" s="81">
        <v>0</v>
      </c>
      <c r="F26" s="79">
        <v>0</v>
      </c>
      <c r="G26" s="79">
        <v>430000</v>
      </c>
      <c r="H26" s="72">
        <v>0</v>
      </c>
      <c r="I26" s="71">
        <f t="shared" si="4"/>
        <v>430000</v>
      </c>
    </row>
    <row r="27" spans="1:10">
      <c r="A27" s="80" t="s">
        <v>84</v>
      </c>
      <c r="B27" s="69">
        <v>1180000</v>
      </c>
      <c r="C27" s="69">
        <v>0</v>
      </c>
      <c r="D27" s="69">
        <v>0</v>
      </c>
      <c r="E27" s="69">
        <v>0</v>
      </c>
      <c r="F27" s="69">
        <v>0</v>
      </c>
      <c r="G27" s="69">
        <v>0</v>
      </c>
      <c r="H27" s="73">
        <v>0</v>
      </c>
      <c r="I27" s="71">
        <f t="shared" si="4"/>
        <v>1180000</v>
      </c>
    </row>
    <row r="28" spans="1:10">
      <c r="A28" s="74" t="s">
        <v>85</v>
      </c>
      <c r="B28" s="78">
        <f>SUM(B23:B27)</f>
        <v>1180000</v>
      </c>
      <c r="C28" s="78">
        <f t="shared" ref="C28:H28" si="5">SUM(C23:C27)</f>
        <v>170000</v>
      </c>
      <c r="D28" s="78">
        <f t="shared" si="5"/>
        <v>93000</v>
      </c>
      <c r="E28" s="78">
        <f t="shared" si="5"/>
        <v>380000</v>
      </c>
      <c r="F28" s="78">
        <f t="shared" si="5"/>
        <v>17000</v>
      </c>
      <c r="G28" s="78">
        <f t="shared" si="5"/>
        <v>430000</v>
      </c>
      <c r="H28" s="78">
        <f t="shared" si="5"/>
        <v>535000</v>
      </c>
      <c r="I28" s="78">
        <f>SUM(I23:I27)</f>
        <v>2805000</v>
      </c>
      <c r="J28" t="s">
        <v>159</v>
      </c>
    </row>
    <row r="29" spans="1:10" ht="25.5" thickBot="1">
      <c r="A29" s="82" t="s">
        <v>86</v>
      </c>
      <c r="B29" s="83">
        <f>B15+B19+B28</f>
        <v>1283000</v>
      </c>
      <c r="C29" s="83">
        <f t="shared" ref="C29:I29" si="6">C15+C19+C28</f>
        <v>200000</v>
      </c>
      <c r="D29" s="83">
        <f t="shared" si="6"/>
        <v>113000</v>
      </c>
      <c r="E29" s="83">
        <f t="shared" si="6"/>
        <v>380000</v>
      </c>
      <c r="F29" s="83">
        <f t="shared" si="6"/>
        <v>55000</v>
      </c>
      <c r="G29" s="83">
        <f t="shared" si="6"/>
        <v>434000</v>
      </c>
      <c r="H29" s="83">
        <f t="shared" si="6"/>
        <v>550000</v>
      </c>
      <c r="I29" s="83">
        <f t="shared" si="6"/>
        <v>3015000</v>
      </c>
    </row>
    <row r="30" spans="1:10" ht="15.75" thickTop="1"/>
    <row r="31" spans="1:10">
      <c r="B31" s="3">
        <f t="shared" ref="B31:I31" si="7">B29-B9</f>
        <v>0</v>
      </c>
      <c r="C31" s="3">
        <f t="shared" si="7"/>
        <v>0</v>
      </c>
      <c r="D31" s="3">
        <f t="shared" si="7"/>
        <v>0</v>
      </c>
      <c r="E31" s="3">
        <f t="shared" si="7"/>
        <v>0</v>
      </c>
      <c r="F31" s="3">
        <f t="shared" si="7"/>
        <v>0</v>
      </c>
      <c r="G31" s="3">
        <f t="shared" si="7"/>
        <v>0</v>
      </c>
      <c r="H31" s="3">
        <f t="shared" si="7"/>
        <v>0</v>
      </c>
      <c r="I31" s="3">
        <f t="shared" si="7"/>
        <v>0</v>
      </c>
    </row>
  </sheetData>
  <mergeCells count="1">
    <mergeCell ref="A11:A1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election activeCell="H23" sqref="H23"/>
    </sheetView>
  </sheetViews>
  <sheetFormatPr defaultRowHeight="15"/>
  <cols>
    <col min="1" max="1" width="89.7109375" customWidth="1"/>
    <col min="3" max="3" width="11.5703125" bestFit="1" customWidth="1"/>
    <col min="4" max="4" width="4" bestFit="1" customWidth="1"/>
  </cols>
  <sheetData>
    <row r="1" spans="1:4" s="96" customFormat="1">
      <c r="A1" s="2" t="s">
        <v>164</v>
      </c>
    </row>
    <row r="2" spans="1:4" s="96" customFormat="1">
      <c r="A2" s="178">
        <v>42916</v>
      </c>
    </row>
    <row r="4" spans="1:4">
      <c r="A4" s="85" t="s">
        <v>87</v>
      </c>
      <c r="B4" s="85"/>
      <c r="C4" s="86">
        <f>'BALANCE SHEET - GOV FUNDS'!I28</f>
        <v>2805000</v>
      </c>
      <c r="D4" t="s">
        <v>159</v>
      </c>
    </row>
    <row r="5" spans="1:4">
      <c r="A5" s="85"/>
      <c r="B5" s="85"/>
      <c r="C5" s="84"/>
    </row>
    <row r="6" spans="1:4" ht="30">
      <c r="A6" s="87" t="s">
        <v>88</v>
      </c>
      <c r="B6" s="87"/>
      <c r="C6" s="84"/>
    </row>
    <row r="7" spans="1:4">
      <c r="A7" s="85"/>
      <c r="B7" s="85"/>
      <c r="C7" s="88"/>
    </row>
    <row r="8" spans="1:4" ht="45">
      <c r="A8" s="87" t="s">
        <v>89</v>
      </c>
      <c r="B8" s="87"/>
      <c r="C8" s="139">
        <f>'GOV WIDE ST OF NET POSITION'!B11</f>
        <v>16430000</v>
      </c>
      <c r="D8" s="138" t="s">
        <v>137</v>
      </c>
    </row>
    <row r="9" spans="1:4">
      <c r="A9" s="87"/>
      <c r="B9" s="87"/>
      <c r="C9" s="88"/>
    </row>
    <row r="10" spans="1:4" ht="45">
      <c r="A10" s="87" t="s">
        <v>90</v>
      </c>
      <c r="B10" s="87"/>
      <c r="C10" s="140">
        <f>'BALANCE SHEET - GOV FUNDS'!I18</f>
        <v>190000</v>
      </c>
      <c r="D10" s="141" t="s">
        <v>138</v>
      </c>
    </row>
    <row r="11" spans="1:4">
      <c r="A11" s="87"/>
      <c r="B11" s="87"/>
      <c r="C11" s="88"/>
    </row>
    <row r="12" spans="1:4" ht="45">
      <c r="A12" s="90" t="s">
        <v>91</v>
      </c>
      <c r="B12" s="87"/>
      <c r="C12" s="143">
        <f>'GOV WIDE ST OF NET POSITION'!B15-'GOV WIDE ST OF NET POSITION'!B32</f>
        <v>1436000</v>
      </c>
      <c r="D12" s="144" t="s">
        <v>141</v>
      </c>
    </row>
    <row r="13" spans="1:4">
      <c r="A13" s="87"/>
      <c r="B13" s="87"/>
      <c r="C13" s="88"/>
    </row>
    <row r="14" spans="1:4" ht="45">
      <c r="A14" s="87" t="s">
        <v>92</v>
      </c>
      <c r="B14" s="87"/>
      <c r="C14" s="150">
        <f>-SUM('GOV WIDE ST OF NET POSITION'!B22:B28)</f>
        <v>-19568000</v>
      </c>
      <c r="D14" s="151" t="s">
        <v>142</v>
      </c>
    </row>
    <row r="15" spans="1:4" ht="15.75" thickBot="1">
      <c r="A15" s="85" t="s">
        <v>93</v>
      </c>
      <c r="B15" s="85"/>
      <c r="C15" s="89">
        <f>SUM(C4:C14)</f>
        <v>1293000</v>
      </c>
      <c r="D15" t="s">
        <v>158</v>
      </c>
    </row>
    <row r="17" spans="3:3">
      <c r="C17" s="3">
        <f>'GOV WIDE ST OF NET POSITION'!B43</f>
        <v>1293000</v>
      </c>
    </row>
    <row r="18" spans="3:3">
      <c r="C18" s="3">
        <f>C15-C17</f>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zoomScale="80" zoomScaleNormal="80" zoomScaleSheetLayoutView="100" workbookViewId="0"/>
  </sheetViews>
  <sheetFormatPr defaultRowHeight="15"/>
  <cols>
    <col min="1" max="1" width="39.28515625" customWidth="1"/>
    <col min="2" max="2" width="12.7109375" customWidth="1"/>
    <col min="3" max="3" width="16.28515625" customWidth="1"/>
    <col min="4" max="4" width="12.7109375" customWidth="1"/>
    <col min="5" max="5" width="17.140625" customWidth="1"/>
    <col min="6" max="7" width="12.7109375" customWidth="1"/>
    <col min="8" max="9" width="15" customWidth="1"/>
    <col min="10" max="10" width="3.140625" customWidth="1"/>
  </cols>
  <sheetData>
    <row r="1" spans="1:9" s="96" customFormat="1">
      <c r="A1" s="181" t="s">
        <v>165</v>
      </c>
    </row>
    <row r="2" spans="1:9" s="96" customFormat="1">
      <c r="A2" s="96" t="s">
        <v>162</v>
      </c>
    </row>
    <row r="3" spans="1:9">
      <c r="B3" s="179"/>
      <c r="C3" s="179"/>
      <c r="D3" s="179"/>
      <c r="E3" s="179"/>
      <c r="F3" s="179"/>
      <c r="G3" s="179"/>
      <c r="H3" s="180"/>
    </row>
    <row r="4" spans="1:9" ht="36.75">
      <c r="A4" s="31"/>
      <c r="B4" s="110" t="s">
        <v>67</v>
      </c>
      <c r="C4" s="33" t="s">
        <v>68</v>
      </c>
      <c r="D4" s="33" t="s">
        <v>69</v>
      </c>
      <c r="E4" s="33" t="s">
        <v>70</v>
      </c>
      <c r="F4" s="33" t="s">
        <v>71</v>
      </c>
      <c r="G4" s="33" t="s">
        <v>72</v>
      </c>
      <c r="H4" s="120" t="s">
        <v>73</v>
      </c>
      <c r="I4" s="34" t="s">
        <v>74</v>
      </c>
    </row>
    <row r="5" spans="1:9">
      <c r="A5" s="111" t="s">
        <v>94</v>
      </c>
      <c r="B5" s="102"/>
      <c r="C5" s="102"/>
      <c r="D5" s="102"/>
      <c r="E5" s="102"/>
      <c r="F5" s="102"/>
      <c r="G5" s="102"/>
      <c r="H5" s="102"/>
      <c r="I5" s="31"/>
    </row>
    <row r="6" spans="1:9">
      <c r="A6" s="112" t="s">
        <v>95</v>
      </c>
      <c r="B6" s="113">
        <v>2120000</v>
      </c>
      <c r="C6" s="113">
        <v>598000</v>
      </c>
      <c r="D6" s="113">
        <v>0</v>
      </c>
      <c r="E6" s="113">
        <v>0</v>
      </c>
      <c r="F6" s="113">
        <v>775000</v>
      </c>
      <c r="G6" s="113">
        <v>72000</v>
      </c>
      <c r="H6" s="113">
        <v>265000</v>
      </c>
      <c r="I6" s="99">
        <f>SUM(B6:H6)</f>
        <v>3830000</v>
      </c>
    </row>
    <row r="7" spans="1:9">
      <c r="A7" s="112" t="s">
        <v>96</v>
      </c>
      <c r="B7" s="114">
        <v>3000</v>
      </c>
      <c r="C7" s="114">
        <v>0</v>
      </c>
      <c r="D7" s="114">
        <v>0</v>
      </c>
      <c r="E7" s="114">
        <v>0</v>
      </c>
      <c r="F7" s="114">
        <v>0</v>
      </c>
      <c r="G7" s="114">
        <v>0</v>
      </c>
      <c r="H7" s="114">
        <v>4000</v>
      </c>
      <c r="I7" s="99">
        <f t="shared" ref="I7:I14" si="0">SUM(B7:H7)</f>
        <v>7000</v>
      </c>
    </row>
    <row r="8" spans="1:9">
      <c r="A8" s="112" t="s">
        <v>97</v>
      </c>
      <c r="B8" s="105"/>
      <c r="C8" s="105"/>
      <c r="D8" s="105"/>
      <c r="E8" s="105"/>
      <c r="F8" s="105"/>
      <c r="G8" s="105"/>
      <c r="H8" s="105"/>
      <c r="I8" s="99"/>
    </row>
    <row r="9" spans="1:9">
      <c r="A9" s="115" t="s">
        <v>98</v>
      </c>
      <c r="B9" s="114">
        <v>0</v>
      </c>
      <c r="C9" s="114">
        <v>70000</v>
      </c>
      <c r="D9" s="114">
        <v>0</v>
      </c>
      <c r="E9" s="114">
        <v>0</v>
      </c>
      <c r="F9" s="114">
        <v>0</v>
      </c>
      <c r="G9" s="114">
        <v>0</v>
      </c>
      <c r="H9" s="114">
        <v>1020000</v>
      </c>
      <c r="I9" s="99">
        <f t="shared" si="0"/>
        <v>1090000</v>
      </c>
    </row>
    <row r="10" spans="1:9">
      <c r="A10" s="115" t="s">
        <v>99</v>
      </c>
      <c r="B10" s="114">
        <v>5785000</v>
      </c>
      <c r="C10" s="114">
        <v>100000</v>
      </c>
      <c r="D10" s="114">
        <v>1000</v>
      </c>
      <c r="E10" s="114">
        <v>590000</v>
      </c>
      <c r="F10" s="114">
        <v>0</v>
      </c>
      <c r="G10" s="114">
        <v>0</v>
      </c>
      <c r="H10" s="114">
        <v>7000</v>
      </c>
      <c r="I10" s="99">
        <f t="shared" si="0"/>
        <v>6483000</v>
      </c>
    </row>
    <row r="11" spans="1:9">
      <c r="A11" s="115" t="s">
        <v>100</v>
      </c>
      <c r="B11" s="114">
        <v>0</v>
      </c>
      <c r="C11" s="114">
        <v>0</v>
      </c>
      <c r="D11" s="114">
        <v>505000</v>
      </c>
      <c r="E11" s="114">
        <v>625000</v>
      </c>
      <c r="F11" s="114">
        <v>0</v>
      </c>
      <c r="G11" s="114">
        <v>0</v>
      </c>
      <c r="H11" s="114">
        <v>0</v>
      </c>
      <c r="I11" s="99">
        <f t="shared" si="0"/>
        <v>1130000</v>
      </c>
    </row>
    <row r="12" spans="1:9">
      <c r="A12" s="112" t="s">
        <v>101</v>
      </c>
      <c r="B12" s="114">
        <v>15000</v>
      </c>
      <c r="C12" s="114">
        <v>2000</v>
      </c>
      <c r="D12" s="114">
        <v>1000</v>
      </c>
      <c r="E12" s="114">
        <v>4000</v>
      </c>
      <c r="F12" s="114">
        <v>5000</v>
      </c>
      <c r="G12" s="114">
        <v>4000</v>
      </c>
      <c r="H12" s="114">
        <v>6000</v>
      </c>
      <c r="I12" s="99">
        <f t="shared" si="0"/>
        <v>37000</v>
      </c>
    </row>
    <row r="13" spans="1:9">
      <c r="A13" s="112" t="s">
        <v>50</v>
      </c>
      <c r="B13" s="114">
        <v>0</v>
      </c>
      <c r="C13" s="114">
        <v>0</v>
      </c>
      <c r="D13" s="114">
        <v>165000</v>
      </c>
      <c r="E13" s="114">
        <v>0</v>
      </c>
      <c r="F13" s="114">
        <v>0</v>
      </c>
      <c r="G13" s="114">
        <v>0</v>
      </c>
      <c r="H13" s="114">
        <v>0</v>
      </c>
      <c r="I13" s="99">
        <f t="shared" si="0"/>
        <v>165000</v>
      </c>
    </row>
    <row r="14" spans="1:9">
      <c r="A14" s="112" t="s">
        <v>60</v>
      </c>
      <c r="B14" s="114">
        <v>1000</v>
      </c>
      <c r="C14" s="114">
        <v>0</v>
      </c>
      <c r="D14" s="114">
        <v>2000</v>
      </c>
      <c r="E14" s="114">
        <v>60000</v>
      </c>
      <c r="F14" s="114">
        <v>4000</v>
      </c>
      <c r="G14" s="114">
        <v>0</v>
      </c>
      <c r="H14" s="114">
        <v>17000</v>
      </c>
      <c r="I14" s="99">
        <f t="shared" si="0"/>
        <v>84000</v>
      </c>
    </row>
    <row r="15" spans="1:9">
      <c r="A15" s="116" t="s">
        <v>102</v>
      </c>
      <c r="B15" s="104">
        <f>SUM(B6:B14)</f>
        <v>7924000</v>
      </c>
      <c r="C15" s="104">
        <f t="shared" ref="C15:H15" si="1">SUM(C6:C14)</f>
        <v>770000</v>
      </c>
      <c r="D15" s="104">
        <f t="shared" si="1"/>
        <v>674000</v>
      </c>
      <c r="E15" s="104">
        <f t="shared" si="1"/>
        <v>1279000</v>
      </c>
      <c r="F15" s="104">
        <f t="shared" si="1"/>
        <v>784000</v>
      </c>
      <c r="G15" s="104">
        <f t="shared" si="1"/>
        <v>76000</v>
      </c>
      <c r="H15" s="104">
        <f t="shared" si="1"/>
        <v>1319000</v>
      </c>
      <c r="I15" s="104">
        <f>SUM(I6:I14)</f>
        <v>12826000</v>
      </c>
    </row>
    <row r="16" spans="1:9">
      <c r="A16" s="32"/>
      <c r="B16" s="102"/>
      <c r="C16" s="102"/>
      <c r="D16" s="102"/>
      <c r="E16" s="102"/>
      <c r="F16" s="102"/>
      <c r="G16" s="102"/>
      <c r="H16" s="102"/>
      <c r="I16" s="31"/>
    </row>
    <row r="17" spans="1:11">
      <c r="A17" s="111" t="s">
        <v>103</v>
      </c>
      <c r="B17" s="31"/>
      <c r="C17" s="31"/>
      <c r="D17" s="31"/>
      <c r="E17" s="31"/>
      <c r="F17" s="31"/>
      <c r="G17" s="31"/>
      <c r="H17" s="31"/>
      <c r="I17" s="31"/>
    </row>
    <row r="18" spans="1:11">
      <c r="A18" s="108" t="s">
        <v>104</v>
      </c>
      <c r="B18" s="31"/>
      <c r="C18" s="31"/>
      <c r="D18" s="31"/>
      <c r="E18" s="31"/>
      <c r="F18" s="31"/>
      <c r="G18" s="31"/>
      <c r="H18" s="31"/>
      <c r="I18" s="31"/>
    </row>
    <row r="19" spans="1:11">
      <c r="A19" s="115" t="s">
        <v>105</v>
      </c>
      <c r="B19" s="100">
        <v>4970000</v>
      </c>
      <c r="C19" s="113">
        <v>0</v>
      </c>
      <c r="D19" s="113">
        <v>0</v>
      </c>
      <c r="E19" s="113">
        <v>650000</v>
      </c>
      <c r="F19" s="113">
        <v>0</v>
      </c>
      <c r="G19" s="113">
        <v>0</v>
      </c>
      <c r="H19" s="100">
        <v>940000</v>
      </c>
      <c r="I19" s="107">
        <f>SUM(B19:H19)</f>
        <v>6560000</v>
      </c>
    </row>
    <row r="20" spans="1:11">
      <c r="A20" s="115" t="s">
        <v>47</v>
      </c>
      <c r="B20" s="100">
        <v>1806000</v>
      </c>
      <c r="C20" s="100">
        <v>0</v>
      </c>
      <c r="D20" s="100">
        <v>0</v>
      </c>
      <c r="E20" s="100">
        <v>570000</v>
      </c>
      <c r="F20" s="100">
        <v>0</v>
      </c>
      <c r="G20" s="100">
        <v>0</v>
      </c>
      <c r="H20" s="100">
        <v>517000</v>
      </c>
      <c r="I20" s="107">
        <f t="shared" ref="I20:I26" si="2">SUM(B20:H20)</f>
        <v>2893000</v>
      </c>
      <c r="J20" s="122"/>
      <c r="K20" s="95"/>
    </row>
    <row r="21" spans="1:11">
      <c r="A21" s="115" t="s">
        <v>106</v>
      </c>
      <c r="B21" s="100">
        <v>1008000</v>
      </c>
      <c r="C21" s="100">
        <v>0</v>
      </c>
      <c r="D21" s="100">
        <v>0</v>
      </c>
      <c r="E21" s="100">
        <v>1000</v>
      </c>
      <c r="F21" s="100">
        <v>0</v>
      </c>
      <c r="G21" s="100">
        <v>55000</v>
      </c>
      <c r="H21" s="100">
        <v>87000</v>
      </c>
      <c r="I21" s="107">
        <f t="shared" si="2"/>
        <v>1151000</v>
      </c>
    </row>
    <row r="22" spans="1:11">
      <c r="A22" s="115" t="s">
        <v>49</v>
      </c>
      <c r="B22" s="100">
        <v>0</v>
      </c>
      <c r="C22" s="100">
        <v>665000</v>
      </c>
      <c r="D22" s="100">
        <v>0</v>
      </c>
      <c r="E22" s="100">
        <v>0</v>
      </c>
      <c r="F22" s="100">
        <v>0</v>
      </c>
      <c r="G22" s="100">
        <v>0</v>
      </c>
      <c r="H22" s="100">
        <v>11000</v>
      </c>
      <c r="I22" s="107">
        <f t="shared" si="2"/>
        <v>676000</v>
      </c>
    </row>
    <row r="23" spans="1:11">
      <c r="A23" s="115" t="s">
        <v>50</v>
      </c>
      <c r="B23" s="100">
        <v>0</v>
      </c>
      <c r="C23" s="100">
        <v>0</v>
      </c>
      <c r="D23" s="100">
        <v>680000</v>
      </c>
      <c r="E23" s="100">
        <v>0</v>
      </c>
      <c r="F23" s="100">
        <v>0</v>
      </c>
      <c r="G23" s="100">
        <v>0</v>
      </c>
      <c r="H23" s="100">
        <v>1000</v>
      </c>
      <c r="I23" s="107">
        <f t="shared" si="2"/>
        <v>681000</v>
      </c>
    </row>
    <row r="24" spans="1:11">
      <c r="A24" s="115" t="s">
        <v>51</v>
      </c>
      <c r="B24" s="100">
        <v>26000</v>
      </c>
      <c r="C24" s="100">
        <v>0</v>
      </c>
      <c r="D24" s="100">
        <v>0</v>
      </c>
      <c r="E24" s="100">
        <v>0</v>
      </c>
      <c r="F24" s="100">
        <v>0</v>
      </c>
      <c r="G24" s="100">
        <v>0</v>
      </c>
      <c r="H24" s="100">
        <v>4000</v>
      </c>
      <c r="I24" s="107">
        <f t="shared" si="2"/>
        <v>30000</v>
      </c>
    </row>
    <row r="25" spans="1:11">
      <c r="A25" s="112" t="s">
        <v>107</v>
      </c>
      <c r="B25" s="100">
        <v>45000</v>
      </c>
      <c r="C25" s="100">
        <v>0</v>
      </c>
      <c r="D25" s="100">
        <v>0</v>
      </c>
      <c r="E25" s="100">
        <v>0</v>
      </c>
      <c r="F25" s="100">
        <v>0</v>
      </c>
      <c r="G25" s="100">
        <v>145000</v>
      </c>
      <c r="H25" s="100">
        <v>0</v>
      </c>
      <c r="I25" s="169">
        <f t="shared" si="2"/>
        <v>190000</v>
      </c>
      <c r="J25" s="158" t="s">
        <v>152</v>
      </c>
    </row>
    <row r="26" spans="1:11">
      <c r="A26" s="112" t="s">
        <v>29</v>
      </c>
      <c r="B26" s="100">
        <v>0</v>
      </c>
      <c r="C26" s="100">
        <v>0</v>
      </c>
      <c r="D26" s="100">
        <v>0</v>
      </c>
      <c r="E26" s="100">
        <v>0</v>
      </c>
      <c r="F26" s="100">
        <v>1260000</v>
      </c>
      <c r="G26" s="100">
        <v>0</v>
      </c>
      <c r="H26" s="100">
        <v>0</v>
      </c>
      <c r="I26" s="172">
        <f t="shared" si="2"/>
        <v>1260000</v>
      </c>
      <c r="J26" s="171" t="s">
        <v>154</v>
      </c>
    </row>
    <row r="27" spans="1:11">
      <c r="A27" s="116" t="s">
        <v>108</v>
      </c>
      <c r="B27" s="103">
        <f>SUM(B19:B26)</f>
        <v>7855000</v>
      </c>
      <c r="C27" s="103">
        <f t="shared" ref="C27:I27" si="3">SUM(C19:C26)</f>
        <v>665000</v>
      </c>
      <c r="D27" s="103">
        <f t="shared" si="3"/>
        <v>680000</v>
      </c>
      <c r="E27" s="103">
        <f t="shared" si="3"/>
        <v>1221000</v>
      </c>
      <c r="F27" s="103">
        <f t="shared" si="3"/>
        <v>1260000</v>
      </c>
      <c r="G27" s="103">
        <f t="shared" si="3"/>
        <v>200000</v>
      </c>
      <c r="H27" s="103">
        <f t="shared" si="3"/>
        <v>1560000</v>
      </c>
      <c r="I27" s="103">
        <f t="shared" si="3"/>
        <v>13441000</v>
      </c>
    </row>
    <row r="28" spans="1:11">
      <c r="A28" s="116"/>
      <c r="B28" s="117"/>
      <c r="C28" s="117"/>
      <c r="D28" s="117"/>
      <c r="E28" s="117"/>
      <c r="F28" s="117"/>
      <c r="G28" s="117"/>
      <c r="H28" s="117"/>
      <c r="I28" s="117"/>
    </row>
    <row r="29" spans="1:11">
      <c r="A29" s="118" t="s">
        <v>109</v>
      </c>
      <c r="B29" s="32"/>
      <c r="C29" s="32"/>
      <c r="D29" s="32"/>
      <c r="E29" s="32"/>
      <c r="F29" s="32"/>
      <c r="G29" s="32"/>
      <c r="H29" s="32"/>
      <c r="I29" s="32"/>
    </row>
    <row r="30" spans="1:11">
      <c r="A30" s="106" t="s">
        <v>110</v>
      </c>
      <c r="B30" s="119">
        <f>B15-B27</f>
        <v>69000</v>
      </c>
      <c r="C30" s="119">
        <f t="shared" ref="C30:I30" si="4">C15-C27</f>
        <v>105000</v>
      </c>
      <c r="D30" s="119">
        <f t="shared" si="4"/>
        <v>-6000</v>
      </c>
      <c r="E30" s="119">
        <f t="shared" si="4"/>
        <v>58000</v>
      </c>
      <c r="F30" s="119">
        <f t="shared" si="4"/>
        <v>-476000</v>
      </c>
      <c r="G30" s="119">
        <f t="shared" si="4"/>
        <v>-124000</v>
      </c>
      <c r="H30" s="119">
        <f t="shared" si="4"/>
        <v>-241000</v>
      </c>
      <c r="I30" s="119">
        <f t="shared" si="4"/>
        <v>-615000</v>
      </c>
    </row>
    <row r="31" spans="1:11">
      <c r="A31" s="32"/>
      <c r="B31" s="98"/>
      <c r="C31" s="98"/>
      <c r="D31" s="98"/>
      <c r="E31" s="98"/>
      <c r="F31" s="98"/>
      <c r="G31" s="98"/>
      <c r="H31" s="98"/>
      <c r="I31" s="31"/>
    </row>
    <row r="32" spans="1:11">
      <c r="A32" s="111" t="s">
        <v>111</v>
      </c>
      <c r="B32" s="31"/>
      <c r="C32" s="31"/>
      <c r="D32" s="31"/>
      <c r="E32" s="31"/>
      <c r="F32" s="31"/>
      <c r="G32" s="31"/>
      <c r="H32" s="31"/>
      <c r="I32" s="31"/>
    </row>
    <row r="33" spans="1:10">
      <c r="A33" s="108" t="s">
        <v>112</v>
      </c>
      <c r="B33" s="107">
        <v>35000</v>
      </c>
      <c r="C33" s="107">
        <v>0</v>
      </c>
      <c r="D33" s="107">
        <v>0</v>
      </c>
      <c r="E33" s="107">
        <v>0</v>
      </c>
      <c r="F33" s="107">
        <v>0</v>
      </c>
      <c r="G33" s="107">
        <v>65000</v>
      </c>
      <c r="H33" s="107">
        <v>36000</v>
      </c>
      <c r="I33" s="107">
        <f t="shared" ref="I33:I34" si="5">SUM(B33:H33)</f>
        <v>136000</v>
      </c>
    </row>
    <row r="34" spans="1:10">
      <c r="A34" s="108" t="s">
        <v>113</v>
      </c>
      <c r="B34" s="107">
        <v>-36000</v>
      </c>
      <c r="C34" s="107">
        <v>-100000</v>
      </c>
      <c r="D34" s="107">
        <v>0</v>
      </c>
      <c r="E34" s="107">
        <v>0</v>
      </c>
      <c r="F34" s="107">
        <v>0</v>
      </c>
      <c r="G34" s="107">
        <v>0</v>
      </c>
      <c r="H34" s="107">
        <v>0</v>
      </c>
      <c r="I34" s="107">
        <f t="shared" si="5"/>
        <v>-136000</v>
      </c>
    </row>
    <row r="35" spans="1:10">
      <c r="A35" s="116" t="s">
        <v>114</v>
      </c>
      <c r="B35" s="103">
        <f t="shared" ref="B35:I35" si="6">SUM(B33:B34)</f>
        <v>-1000</v>
      </c>
      <c r="C35" s="103">
        <f t="shared" si="6"/>
        <v>-100000</v>
      </c>
      <c r="D35" s="103">
        <f t="shared" si="6"/>
        <v>0</v>
      </c>
      <c r="E35" s="103">
        <f t="shared" si="6"/>
        <v>0</v>
      </c>
      <c r="F35" s="103">
        <f t="shared" si="6"/>
        <v>0</v>
      </c>
      <c r="G35" s="103">
        <f t="shared" si="6"/>
        <v>65000</v>
      </c>
      <c r="H35" s="103">
        <f t="shared" si="6"/>
        <v>36000</v>
      </c>
      <c r="I35" s="103">
        <f t="shared" si="6"/>
        <v>0</v>
      </c>
    </row>
    <row r="36" spans="1:10">
      <c r="A36" s="32"/>
      <c r="B36" s="31"/>
      <c r="C36" s="31"/>
      <c r="D36" s="31"/>
      <c r="E36" s="31"/>
      <c r="F36" s="31"/>
      <c r="G36" s="31"/>
      <c r="H36" s="31"/>
      <c r="I36" s="31"/>
    </row>
    <row r="37" spans="1:10">
      <c r="A37" s="116" t="s">
        <v>115</v>
      </c>
      <c r="B37" s="101">
        <f>B30+B35</f>
        <v>68000</v>
      </c>
      <c r="C37" s="101">
        <f t="shared" ref="C37:I37" si="7">C30+C35</f>
        <v>5000</v>
      </c>
      <c r="D37" s="101">
        <f t="shared" si="7"/>
        <v>-6000</v>
      </c>
      <c r="E37" s="101">
        <f t="shared" si="7"/>
        <v>58000</v>
      </c>
      <c r="F37" s="101">
        <f t="shared" si="7"/>
        <v>-476000</v>
      </c>
      <c r="G37" s="101">
        <f t="shared" si="7"/>
        <v>-59000</v>
      </c>
      <c r="H37" s="101">
        <f t="shared" si="7"/>
        <v>-205000</v>
      </c>
      <c r="I37" s="101">
        <f t="shared" si="7"/>
        <v>-615000</v>
      </c>
      <c r="J37" t="s">
        <v>157</v>
      </c>
    </row>
    <row r="38" spans="1:10">
      <c r="A38" s="116"/>
      <c r="B38" s="101"/>
      <c r="C38" s="101"/>
      <c r="D38" s="101"/>
      <c r="E38" s="101"/>
      <c r="F38" s="101"/>
      <c r="G38" s="101"/>
      <c r="H38" s="101"/>
      <c r="I38" s="101"/>
    </row>
    <row r="39" spans="1:10">
      <c r="A39" s="108" t="s">
        <v>116</v>
      </c>
      <c r="B39" s="119">
        <v>1112000</v>
      </c>
      <c r="C39" s="119">
        <v>165000</v>
      </c>
      <c r="D39" s="119">
        <v>99000</v>
      </c>
      <c r="E39" s="119">
        <v>322000</v>
      </c>
      <c r="F39" s="119">
        <v>493000</v>
      </c>
      <c r="G39" s="119">
        <v>489000</v>
      </c>
      <c r="H39" s="119">
        <v>740000</v>
      </c>
      <c r="I39" s="119">
        <f>SUM(B39:H39)</f>
        <v>3420000</v>
      </c>
    </row>
    <row r="40" spans="1:10" ht="15.75" thickBot="1">
      <c r="A40" s="108" t="s">
        <v>117</v>
      </c>
      <c r="B40" s="109">
        <f>B39+B37</f>
        <v>1180000</v>
      </c>
      <c r="C40" s="109">
        <f t="shared" ref="C40:I40" si="8">C39+C37</f>
        <v>170000</v>
      </c>
      <c r="D40" s="109">
        <f t="shared" si="8"/>
        <v>93000</v>
      </c>
      <c r="E40" s="109">
        <f t="shared" si="8"/>
        <v>380000</v>
      </c>
      <c r="F40" s="109">
        <f t="shared" si="8"/>
        <v>17000</v>
      </c>
      <c r="G40" s="109">
        <f t="shared" si="8"/>
        <v>430000</v>
      </c>
      <c r="H40" s="109">
        <f t="shared" si="8"/>
        <v>535000</v>
      </c>
      <c r="I40" s="109">
        <f t="shared" si="8"/>
        <v>2805000</v>
      </c>
    </row>
    <row r="41" spans="1:10" ht="15.75" thickTop="1">
      <c r="A41" s="31"/>
      <c r="B41" s="31"/>
      <c r="C41" s="31"/>
      <c r="D41" s="31"/>
      <c r="E41" s="31"/>
      <c r="F41" s="31"/>
      <c r="G41" s="31"/>
      <c r="H41" s="102"/>
      <c r="I41" s="102"/>
    </row>
    <row r="42" spans="1:10">
      <c r="B42" s="3">
        <f>'BALANCE SHEET - GOV FUNDS'!B28</f>
        <v>1180000</v>
      </c>
      <c r="C42" s="3">
        <f>'BALANCE SHEET - GOV FUNDS'!C28</f>
        <v>170000</v>
      </c>
      <c r="D42" s="3">
        <f>'BALANCE SHEET - GOV FUNDS'!D28</f>
        <v>93000</v>
      </c>
      <c r="E42" s="3">
        <f>'BALANCE SHEET - GOV FUNDS'!E28</f>
        <v>380000</v>
      </c>
      <c r="F42" s="3">
        <f>'BALANCE SHEET - GOV FUNDS'!F28</f>
        <v>17000</v>
      </c>
      <c r="G42" s="3">
        <f>'BALANCE SHEET - GOV FUNDS'!G28</f>
        <v>430000</v>
      </c>
      <c r="H42" s="3">
        <f>'BALANCE SHEET - GOV FUNDS'!H28</f>
        <v>535000</v>
      </c>
      <c r="I42" s="3">
        <f>'BALANCE SHEET - GOV FUNDS'!I28</f>
        <v>2805000</v>
      </c>
    </row>
    <row r="43" spans="1:10">
      <c r="B43" s="3">
        <f>B42-B40</f>
        <v>0</v>
      </c>
      <c r="C43" s="3">
        <f t="shared" ref="C43:I43" si="9">C42-C40</f>
        <v>0</v>
      </c>
      <c r="D43" s="3">
        <f t="shared" si="9"/>
        <v>0</v>
      </c>
      <c r="E43" s="3">
        <f t="shared" si="9"/>
        <v>0</v>
      </c>
      <c r="F43" s="3">
        <f t="shared" si="9"/>
        <v>0</v>
      </c>
      <c r="G43" s="3">
        <f t="shared" si="9"/>
        <v>0</v>
      </c>
      <c r="H43" s="3">
        <f t="shared" si="9"/>
        <v>0</v>
      </c>
      <c r="I43" s="3">
        <f t="shared" si="9"/>
        <v>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election activeCell="A10" sqref="A10"/>
    </sheetView>
  </sheetViews>
  <sheetFormatPr defaultRowHeight="15"/>
  <cols>
    <col min="1" max="1" width="97.7109375" customWidth="1"/>
    <col min="3" max="3" width="10.28515625" customWidth="1"/>
    <col min="4" max="4" width="4.5703125" bestFit="1" customWidth="1"/>
  </cols>
  <sheetData>
    <row r="1" spans="1:4" s="96" customFormat="1">
      <c r="A1" s="181" t="s">
        <v>166</v>
      </c>
    </row>
    <row r="2" spans="1:4" s="96" customFormat="1">
      <c r="A2" s="181" t="s">
        <v>167</v>
      </c>
    </row>
    <row r="3" spans="1:4" s="96" customFormat="1">
      <c r="A3" s="96" t="s">
        <v>162</v>
      </c>
    </row>
    <row r="5" spans="1:4">
      <c r="A5" s="123" t="s">
        <v>118</v>
      </c>
      <c r="B5" s="123"/>
      <c r="C5" s="125">
        <f>'ST OF REV, EXP AND CHANGE IN FB'!I37</f>
        <v>-615000</v>
      </c>
      <c r="D5" t="s">
        <v>156</v>
      </c>
    </row>
    <row r="6" spans="1:4">
      <c r="A6" s="123"/>
      <c r="B6" s="123"/>
      <c r="C6" s="121"/>
    </row>
    <row r="7" spans="1:4">
      <c r="A7" s="126" t="s">
        <v>119</v>
      </c>
      <c r="B7" s="126"/>
      <c r="C7" s="127"/>
    </row>
    <row r="8" spans="1:4">
      <c r="A8" s="121"/>
      <c r="B8" s="121"/>
      <c r="C8" s="127"/>
    </row>
    <row r="9" spans="1:4" ht="39">
      <c r="A9" s="128" t="s">
        <v>120</v>
      </c>
      <c r="B9" s="128"/>
      <c r="C9" s="152">
        <f>-'Other Information'!B9</f>
        <v>-663000</v>
      </c>
      <c r="D9" s="153" t="s">
        <v>144</v>
      </c>
    </row>
    <row r="10" spans="1:4">
      <c r="A10" s="124"/>
      <c r="B10" s="124"/>
      <c r="C10" s="127"/>
    </row>
    <row r="11" spans="1:4" ht="39">
      <c r="A11" s="129" t="s">
        <v>121</v>
      </c>
      <c r="B11" s="129"/>
      <c r="C11" s="157">
        <f>'GOV WIDE ST OF ACTIVITIES'!H29</f>
        <v>230000</v>
      </c>
      <c r="D11" s="159" t="s">
        <v>146</v>
      </c>
    </row>
    <row r="12" spans="1:4">
      <c r="A12" s="129"/>
      <c r="B12" s="129"/>
      <c r="C12" s="127"/>
    </row>
    <row r="13" spans="1:4" ht="26.25">
      <c r="A13" s="132" t="s">
        <v>122</v>
      </c>
      <c r="B13" s="129"/>
      <c r="C13" s="161">
        <f>'Other Information'!D13</f>
        <v>80000</v>
      </c>
      <c r="D13" s="162" t="s">
        <v>147</v>
      </c>
    </row>
    <row r="14" spans="1:4">
      <c r="A14" s="130" t="s">
        <v>2</v>
      </c>
      <c r="B14" s="129"/>
      <c r="C14" s="127"/>
    </row>
    <row r="15" spans="1:4">
      <c r="A15" s="129"/>
      <c r="B15" s="129"/>
      <c r="C15" s="127"/>
    </row>
    <row r="16" spans="1:4" ht="26.25">
      <c r="A16" s="129" t="s">
        <v>123</v>
      </c>
      <c r="B16" s="129"/>
      <c r="C16" s="127"/>
    </row>
    <row r="17" spans="1:4">
      <c r="A17" s="130" t="s">
        <v>124</v>
      </c>
      <c r="B17" s="129"/>
      <c r="C17" s="166">
        <f>-'Other Information'!D14</f>
        <v>77000</v>
      </c>
      <c r="D17" s="165" t="s">
        <v>148</v>
      </c>
    </row>
    <row r="18" spans="1:4">
      <c r="A18" s="130" t="s">
        <v>19</v>
      </c>
      <c r="B18" s="129"/>
      <c r="C18" s="154">
        <f>-'Other Information'!D15</f>
        <v>-322000</v>
      </c>
      <c r="D18" s="155" t="s">
        <v>149</v>
      </c>
    </row>
    <row r="19" spans="1:4">
      <c r="A19" s="130" t="s">
        <v>129</v>
      </c>
      <c r="B19" s="129"/>
      <c r="C19" s="176">
        <f>'Other Information'!B17</f>
        <v>272000</v>
      </c>
      <c r="D19" s="177" t="s">
        <v>150</v>
      </c>
    </row>
    <row r="20" spans="1:4">
      <c r="A20" s="130"/>
      <c r="B20" s="129"/>
      <c r="C20" s="127"/>
    </row>
    <row r="21" spans="1:4" ht="26.25">
      <c r="A21" s="129" t="s">
        <v>125</v>
      </c>
      <c r="B21" s="129"/>
      <c r="C21" s="127"/>
    </row>
    <row r="22" spans="1:4">
      <c r="A22" s="130" t="s">
        <v>126</v>
      </c>
      <c r="B22" s="130"/>
      <c r="C22" s="168">
        <f>'ST OF REV, EXP AND CHANGE IN FB'!I25</f>
        <v>190000</v>
      </c>
      <c r="D22" s="158" t="s">
        <v>152</v>
      </c>
    </row>
    <row r="23" spans="1:4">
      <c r="A23" s="130" t="s">
        <v>127</v>
      </c>
      <c r="B23" s="130"/>
      <c r="C23" s="170">
        <f>'ST OF REV, EXP AND CHANGE IN FB'!I26-'GOV WIDE ST OF ACTIVITIES'!B18</f>
        <v>815000</v>
      </c>
      <c r="D23" s="171" t="s">
        <v>153</v>
      </c>
    </row>
    <row r="24" spans="1:4" ht="15.75" thickBot="1">
      <c r="A24" s="129" t="s">
        <v>128</v>
      </c>
      <c r="B24" s="129"/>
      <c r="C24" s="131">
        <f>SUM(C5:C23)</f>
        <v>64000</v>
      </c>
      <c r="D24" t="s">
        <v>157</v>
      </c>
    </row>
    <row r="26" spans="1:4">
      <c r="C26" s="3">
        <f>'GOV WIDE ST OF ACTIVITIES'!H32</f>
        <v>64000</v>
      </c>
    </row>
    <row r="27" spans="1:4">
      <c r="C27" s="3">
        <f>C24-C26</f>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tabSelected="1" workbookViewId="0">
      <selection activeCell="B21" sqref="B21"/>
    </sheetView>
  </sheetViews>
  <sheetFormatPr defaultRowHeight="15"/>
  <cols>
    <col min="1" max="1" width="47.42578125" bestFit="1" customWidth="1"/>
    <col min="2" max="3" width="10.5703125" bestFit="1" customWidth="1"/>
    <col min="5" max="5" width="2.140625" bestFit="1" customWidth="1"/>
  </cols>
  <sheetData>
    <row r="2" spans="1:5">
      <c r="A2" s="94" t="s">
        <v>130</v>
      </c>
      <c r="B2" s="94"/>
      <c r="C2" s="94"/>
    </row>
    <row r="3" spans="1:5">
      <c r="A3" s="94"/>
      <c r="B3" s="94"/>
      <c r="C3" s="94"/>
    </row>
    <row r="4" spans="1:5">
      <c r="A4" s="94" t="s">
        <v>105</v>
      </c>
      <c r="B4" s="94">
        <v>590000</v>
      </c>
      <c r="C4" s="94"/>
    </row>
    <row r="5" spans="1:5">
      <c r="A5" s="94" t="s">
        <v>47</v>
      </c>
      <c r="B5" s="94">
        <v>6000</v>
      </c>
      <c r="C5" s="94"/>
    </row>
    <row r="6" spans="1:5">
      <c r="A6" s="94" t="s">
        <v>106</v>
      </c>
      <c r="B6" s="94">
        <v>33000</v>
      </c>
      <c r="C6" s="94"/>
    </row>
    <row r="7" spans="1:5">
      <c r="A7" s="94" t="s">
        <v>131</v>
      </c>
      <c r="B7" s="94">
        <v>19000</v>
      </c>
      <c r="C7" s="94"/>
    </row>
    <row r="8" spans="1:5">
      <c r="A8" s="94" t="s">
        <v>132</v>
      </c>
      <c r="B8" s="94">
        <v>15000</v>
      </c>
      <c r="C8" s="94"/>
    </row>
    <row r="9" spans="1:5" ht="15.75" thickBot="1">
      <c r="A9" s="94"/>
      <c r="B9" s="156">
        <f>SUM(B4:B8)</f>
        <v>663000</v>
      </c>
      <c r="C9" s="94" t="s">
        <v>144</v>
      </c>
      <c r="D9" t="s">
        <v>145</v>
      </c>
    </row>
    <row r="10" spans="1:5" ht="15.75" thickTop="1">
      <c r="A10" s="94"/>
      <c r="B10" s="94"/>
      <c r="C10" s="94"/>
    </row>
    <row r="11" spans="1:5">
      <c r="A11" s="94"/>
      <c r="B11" s="94"/>
      <c r="C11" s="94"/>
    </row>
    <row r="12" spans="1:5">
      <c r="A12" s="94" t="s">
        <v>168</v>
      </c>
      <c r="B12" s="93">
        <v>2017</v>
      </c>
      <c r="C12" s="93">
        <v>2016</v>
      </c>
      <c r="D12" t="s">
        <v>143</v>
      </c>
    </row>
    <row r="13" spans="1:5">
      <c r="A13" s="94" t="s">
        <v>133</v>
      </c>
      <c r="B13" s="94">
        <f>'GOV WIDE ST OF NET POSITION'!B6</f>
        <v>190000</v>
      </c>
      <c r="C13" s="94">
        <v>110000</v>
      </c>
      <c r="D13" s="163">
        <f>B13-C13</f>
        <v>80000</v>
      </c>
      <c r="E13" s="162" t="s">
        <v>147</v>
      </c>
    </row>
    <row r="14" spans="1:5">
      <c r="A14" s="94" t="s">
        <v>134</v>
      </c>
      <c r="B14" s="94">
        <f>'GOV WIDE ST OF NET POSITION'!B23+'GOV WIDE ST OF NET POSITION'!B26</f>
        <v>463000</v>
      </c>
      <c r="C14" s="94">
        <v>540000</v>
      </c>
      <c r="D14" s="164">
        <f t="shared" ref="D14:D15" si="0">B14-C14</f>
        <v>-77000</v>
      </c>
      <c r="E14" s="165" t="s">
        <v>148</v>
      </c>
    </row>
    <row r="15" spans="1:5">
      <c r="A15" s="94" t="s">
        <v>135</v>
      </c>
      <c r="B15" s="94">
        <f>'GOV WIDE ST OF NET POSITION'!B27</f>
        <v>2625000</v>
      </c>
      <c r="C15" s="94">
        <v>2303000</v>
      </c>
      <c r="D15" s="167">
        <f t="shared" si="0"/>
        <v>322000</v>
      </c>
      <c r="E15" s="155" t="s">
        <v>149</v>
      </c>
    </row>
    <row r="16" spans="1:5">
      <c r="A16" s="94"/>
      <c r="B16" s="94"/>
      <c r="C16" s="94"/>
    </row>
    <row r="17" spans="1:4">
      <c r="A17" s="94" t="s">
        <v>136</v>
      </c>
      <c r="B17" s="175">
        <v>272000</v>
      </c>
      <c r="C17" s="175" t="s">
        <v>150</v>
      </c>
      <c r="D17" t="s">
        <v>151</v>
      </c>
    </row>
    <row r="20" spans="1:4">
      <c r="B20"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GOV WIDE ST OF NET POSITION</vt:lpstr>
      <vt:lpstr>GOV WIDE ST OF ACTIVITIES</vt:lpstr>
      <vt:lpstr>BALANCE SHEET - GOV FUNDS</vt:lpstr>
      <vt:lpstr>Recon GOV FUNDS BS TO SNP</vt:lpstr>
      <vt:lpstr>ST OF REV, EXP AND CHANGE IN FB</vt:lpstr>
      <vt:lpstr>RECON TO ST OF ACTIVIES</vt:lpstr>
      <vt:lpstr>Other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Gerharz</dc:creator>
  <cp:lastModifiedBy>Tony Gerharz</cp:lastModifiedBy>
  <dcterms:created xsi:type="dcterms:W3CDTF">2018-06-05T01:00:28Z</dcterms:created>
  <dcterms:modified xsi:type="dcterms:W3CDTF">2018-06-14T20:08:37Z</dcterms:modified>
</cp:coreProperties>
</file>