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usiness\Mike Waterman\Presentations\MASBO Budget Workshops\2017\"/>
    </mc:Choice>
  </mc:AlternateContent>
  <bookViews>
    <workbookView xWindow="120" yWindow="270" windowWidth="15240" windowHeight="7695" tabRatio="862" activeTab="1"/>
  </bookViews>
  <sheets>
    <sheet name="Start Here" sheetId="2" r:id="rId1"/>
    <sheet name="SB307" sheetId="15" r:id="rId2"/>
    <sheet name="Recap" sheetId="3" r:id="rId3"/>
    <sheet name="General" sheetId="14" r:id="rId4"/>
    <sheet name="Transportation" sheetId="13" r:id="rId5"/>
    <sheet name="Bus Depreciation" sheetId="10" r:id="rId6"/>
    <sheet name="Tuition" sheetId="12" r:id="rId7"/>
    <sheet name="Retirement" sheetId="8" r:id="rId8"/>
    <sheet name="Adult Ed" sheetId="9" r:id="rId9"/>
    <sheet name="Technology" sheetId="1" r:id="rId10"/>
    <sheet name="Flexibility" sheetId="6" r:id="rId11"/>
    <sheet name="Debt Service" sheetId="11" r:id="rId12"/>
    <sheet name="Building Reserve" sheetId="7" r:id="rId13"/>
  </sheets>
  <calcPr calcId="162913"/>
</workbook>
</file>

<file path=xl/calcChain.xml><?xml version="1.0" encoding="utf-8"?>
<calcChain xmlns="http://schemas.openxmlformats.org/spreadsheetml/2006/main">
  <c r="M28" i="15" l="1"/>
  <c r="M24" i="15"/>
  <c r="M21" i="15"/>
  <c r="G21" i="15"/>
  <c r="O21" i="15" s="1"/>
  <c r="D33" i="7"/>
  <c r="A2" i="7"/>
  <c r="A2" i="11"/>
  <c r="A2" i="6"/>
  <c r="A2" i="1"/>
  <c r="A2" i="9"/>
  <c r="A2" i="8"/>
  <c r="A2" i="12"/>
  <c r="A2" i="10"/>
  <c r="A2" i="13"/>
  <c r="H41" i="14"/>
  <c r="D44" i="14"/>
  <c r="M32" i="15"/>
  <c r="O32" i="15" s="1"/>
  <c r="M31" i="15"/>
  <c r="O31" i="15" s="1"/>
  <c r="M30" i="15"/>
  <c r="M29" i="15"/>
  <c r="G20" i="15"/>
  <c r="G19" i="15"/>
  <c r="G18" i="15"/>
  <c r="M18" i="15" s="1"/>
  <c r="O18" i="15" s="1"/>
  <c r="G17" i="15"/>
  <c r="I17" i="15" s="1"/>
  <c r="M14" i="15"/>
  <c r="N32" i="15" s="1"/>
  <c r="P32" i="15" s="1"/>
  <c r="G14" i="15"/>
  <c r="E14" i="15"/>
  <c r="F33" i="15" s="1"/>
  <c r="A1" i="15"/>
  <c r="E33" i="15"/>
  <c r="O30" i="15"/>
  <c r="O28" i="15"/>
  <c r="O24" i="15"/>
  <c r="E22" i="15"/>
  <c r="E25" i="15" s="1"/>
  <c r="E35" i="15" s="1"/>
  <c r="I21" i="15"/>
  <c r="M20" i="15"/>
  <c r="O20" i="15" s="1"/>
  <c r="I20" i="15"/>
  <c r="M19" i="15"/>
  <c r="O19" i="15" s="1"/>
  <c r="I18" i="15"/>
  <c r="M17" i="15"/>
  <c r="O17" i="15" s="1"/>
  <c r="F22" i="15"/>
  <c r="F25" i="15" s="1"/>
  <c r="H21" i="15"/>
  <c r="J21" i="15" s="1"/>
  <c r="A3" i="15"/>
  <c r="M33" i="15" l="1"/>
  <c r="O29" i="15"/>
  <c r="O33" i="15" s="1"/>
  <c r="G22" i="15"/>
  <c r="I19" i="15"/>
  <c r="I22" i="15"/>
  <c r="H17" i="15"/>
  <c r="J17" i="15" s="1"/>
  <c r="J22" i="15" s="1"/>
  <c r="K22" i="15" s="1"/>
  <c r="L22" i="15" s="1"/>
  <c r="H20" i="15"/>
  <c r="J20" i="15" s="1"/>
  <c r="H18" i="15"/>
  <c r="J18" i="15" s="1"/>
  <c r="H19" i="15"/>
  <c r="J19" i="15" s="1"/>
  <c r="O22" i="15"/>
  <c r="O25" i="15" s="1"/>
  <c r="F35" i="15"/>
  <c r="N20" i="15"/>
  <c r="P20" i="15" s="1"/>
  <c r="N19" i="15"/>
  <c r="P19" i="15" s="1"/>
  <c r="N18" i="15"/>
  <c r="P18" i="15" s="1"/>
  <c r="M22" i="15"/>
  <c r="M25" i="15" s="1"/>
  <c r="N31" i="15"/>
  <c r="P31" i="15" s="1"/>
  <c r="N28" i="15"/>
  <c r="N30" i="15"/>
  <c r="P30" i="15" s="1"/>
  <c r="N17" i="15"/>
  <c r="N29" i="15"/>
  <c r="P29" i="15" s="1"/>
  <c r="N21" i="15"/>
  <c r="P21" i="15" s="1"/>
  <c r="N24" i="15"/>
  <c r="P24" i="15" s="1"/>
  <c r="D13" i="14"/>
  <c r="M35" i="15" l="1"/>
  <c r="O35" i="15"/>
  <c r="H22" i="15"/>
  <c r="N22" i="15"/>
  <c r="N25" i="15" s="1"/>
  <c r="P17" i="15"/>
  <c r="P22" i="15" s="1"/>
  <c r="P25" i="15" s="1"/>
  <c r="P28" i="15"/>
  <c r="P33" i="15" s="1"/>
  <c r="N33" i="15"/>
  <c r="H24" i="9"/>
  <c r="E13" i="3" s="1"/>
  <c r="G8" i="3"/>
  <c r="H35" i="14"/>
  <c r="E8" i="3" s="1"/>
  <c r="H15" i="14"/>
  <c r="D45" i="14"/>
  <c r="D46" i="14" s="1"/>
  <c r="K8" i="3" s="1"/>
  <c r="A4" i="14"/>
  <c r="A1" i="14"/>
  <c r="D13" i="13"/>
  <c r="H15" i="13" s="1"/>
  <c r="C9" i="3" s="1"/>
  <c r="H27" i="13"/>
  <c r="H29" i="13" s="1"/>
  <c r="D35" i="13"/>
  <c r="I9" i="3"/>
  <c r="A4" i="13"/>
  <c r="A1" i="13"/>
  <c r="D32" i="12"/>
  <c r="I11" i="3"/>
  <c r="D13" i="12"/>
  <c r="H15" i="12"/>
  <c r="H24" i="12"/>
  <c r="E11" i="3" s="1"/>
  <c r="C11" i="3"/>
  <c r="A4" i="12"/>
  <c r="A1" i="12"/>
  <c r="H24" i="11"/>
  <c r="D13" i="11"/>
  <c r="H15" i="11" s="1"/>
  <c r="C16" i="3" s="1"/>
  <c r="D32" i="11"/>
  <c r="D33" i="11" s="1"/>
  <c r="K16" i="3" s="1"/>
  <c r="I16" i="3"/>
  <c r="D13" i="7"/>
  <c r="H15" i="7"/>
  <c r="D13" i="6"/>
  <c r="H15" i="6" s="1"/>
  <c r="H28" i="6" s="1"/>
  <c r="I15" i="3" s="1"/>
  <c r="D13" i="1"/>
  <c r="H15" i="1"/>
  <c r="C14" i="3" s="1"/>
  <c r="D13" i="9"/>
  <c r="H15" i="9" s="1"/>
  <c r="D13" i="8"/>
  <c r="H15" i="8" s="1"/>
  <c r="D13" i="10"/>
  <c r="H15" i="10" s="1"/>
  <c r="C10" i="3" s="1"/>
  <c r="A4" i="11"/>
  <c r="A1" i="11"/>
  <c r="H24" i="10"/>
  <c r="E10" i="3" s="1"/>
  <c r="D32" i="10"/>
  <c r="A4" i="10"/>
  <c r="A1" i="10"/>
  <c r="A3" i="3"/>
  <c r="D32" i="9"/>
  <c r="I13" i="3"/>
  <c r="A4" i="9"/>
  <c r="A1" i="9"/>
  <c r="I12" i="3"/>
  <c r="A4" i="8"/>
  <c r="A1" i="8"/>
  <c r="D34" i="7"/>
  <c r="D35" i="7" s="1"/>
  <c r="K17" i="3" s="1"/>
  <c r="H24" i="7"/>
  <c r="E17" i="3" s="1"/>
  <c r="H30" i="7"/>
  <c r="I17" i="3" s="1"/>
  <c r="G17" i="3"/>
  <c r="C17" i="3"/>
  <c r="A4" i="7"/>
  <c r="A1" i="7"/>
  <c r="D32" i="6"/>
  <c r="D33" i="6"/>
  <c r="K15" i="3" s="1"/>
  <c r="H24" i="6"/>
  <c r="G15" i="3"/>
  <c r="E15" i="3"/>
  <c r="D31" i="6"/>
  <c r="A4" i="6"/>
  <c r="A1" i="6"/>
  <c r="F7" i="3"/>
  <c r="D32" i="1"/>
  <c r="D31" i="1"/>
  <c r="H24" i="1"/>
  <c r="E14" i="3" s="1"/>
  <c r="H28" i="1"/>
  <c r="I14" i="3" s="1"/>
  <c r="G14" i="3"/>
  <c r="A1" i="3"/>
  <c r="A1" i="1"/>
  <c r="A4" i="1"/>
  <c r="N35" i="15" l="1"/>
  <c r="P35" i="15"/>
  <c r="Q35" i="15" s="1"/>
  <c r="R35" i="15" s="1"/>
  <c r="E16" i="3"/>
  <c r="H26" i="11"/>
  <c r="D36" i="13"/>
  <c r="K9" i="3" s="1"/>
  <c r="E9" i="3"/>
  <c r="D33" i="1"/>
  <c r="K14" i="3" s="1"/>
  <c r="C15" i="3"/>
  <c r="C13" i="3"/>
  <c r="H26" i="9"/>
  <c r="F19" i="8"/>
  <c r="H24" i="8" s="1"/>
  <c r="E12" i="3" s="1"/>
  <c r="C12" i="3"/>
  <c r="H26" i="12"/>
  <c r="G9" i="3"/>
  <c r="D34" i="13"/>
  <c r="I8" i="3"/>
  <c r="C8" i="3"/>
  <c r="G16" i="3" l="1"/>
  <c r="D31" i="11"/>
  <c r="C19" i="3"/>
  <c r="G13" i="3"/>
  <c r="E19" i="3"/>
  <c r="D31" i="9"/>
  <c r="D33" i="9" s="1"/>
  <c r="K13" i="3" s="1"/>
  <c r="D31" i="12"/>
  <c r="D33" i="12" s="1"/>
  <c r="K11" i="3" s="1"/>
  <c r="G11" i="3"/>
  <c r="G10" i="3" l="1"/>
  <c r="G19" i="3" s="1"/>
  <c r="H28" i="10"/>
  <c r="I10" i="3" s="1"/>
  <c r="I19" i="3" s="1"/>
  <c r="D31" i="10"/>
  <c r="D33" i="10" s="1"/>
  <c r="K10" i="3" s="1"/>
  <c r="K19" i="3" s="1"/>
</calcChain>
</file>

<file path=xl/sharedStrings.xml><?xml version="1.0" encoding="utf-8"?>
<sst xmlns="http://schemas.openxmlformats.org/spreadsheetml/2006/main" count="281" uniqueCount="109">
  <si>
    <t>Fund Balance Reappropriated</t>
  </si>
  <si>
    <t>Plus: Non-Levy Revenue</t>
  </si>
  <si>
    <t>Subtotal: Non-Levy Revenue</t>
  </si>
  <si>
    <t>Plus: Voter-Approved Levy Amount</t>
  </si>
  <si>
    <t>Equals: Proposed Adopted Budget</t>
  </si>
  <si>
    <t>Projected Fund Balance Reappropriated</t>
  </si>
  <si>
    <t>Fund Balance Reappropriated FY15:</t>
  </si>
  <si>
    <t>Fund Balance Reappropriated FY16:</t>
  </si>
  <si>
    <t>District Name:</t>
  </si>
  <si>
    <t>Projecting Fund Balance Reappropriated:</t>
  </si>
  <si>
    <t>Other:</t>
  </si>
  <si>
    <t>Bus Depreciation Fund (11)</t>
  </si>
  <si>
    <t>Transportation Fund (10)</t>
  </si>
  <si>
    <t>Tuition Fund (13)</t>
  </si>
  <si>
    <t>Retirement Fund (14)</t>
  </si>
  <si>
    <t>Adult Ed Fund (17)</t>
  </si>
  <si>
    <t>Technology Fund (28)</t>
  </si>
  <si>
    <t>Flexibility Fund (29)</t>
  </si>
  <si>
    <t xml:space="preserve">Debt Service Fund (50) </t>
  </si>
  <si>
    <t>Projected</t>
  </si>
  <si>
    <t>Non Levy Revenue</t>
  </si>
  <si>
    <t>Local Tax Levy</t>
  </si>
  <si>
    <t>=</t>
  </si>
  <si>
    <t>Adopted Budget</t>
  </si>
  <si>
    <t>Levied Mills</t>
  </si>
  <si>
    <t>Total</t>
  </si>
  <si>
    <t>Voter-Approved Levy:</t>
  </si>
  <si>
    <t>Taxable Value:</t>
  </si>
  <si>
    <t>Levied Mills:</t>
  </si>
  <si>
    <t>+</t>
  </si>
  <si>
    <t>State Technology Payment (28-3281)</t>
  </si>
  <si>
    <t>General Fund (01)</t>
  </si>
  <si>
    <t>Building Reserve Fund (61)</t>
  </si>
  <si>
    <t>County Retirement Distribution (14-2240)</t>
  </si>
  <si>
    <t>Adult Education Fund (17)</t>
  </si>
  <si>
    <t>Adult Education Fees (17-1340)</t>
  </si>
  <si>
    <t>Interest (17-1510)</t>
  </si>
  <si>
    <t>Interest (28-1510)</t>
  </si>
  <si>
    <t>Interest (29-1510)</t>
  </si>
  <si>
    <t>Interest (61-1510)</t>
  </si>
  <si>
    <t>Interest (14-1510)</t>
  </si>
  <si>
    <t>Plus: Permissive Levy Amount</t>
  </si>
  <si>
    <t>Interest (11-1510)</t>
  </si>
  <si>
    <t>Interest (50-1510)</t>
  </si>
  <si>
    <t>Debt Service (50)</t>
  </si>
  <si>
    <t>Tuition (13)</t>
  </si>
  <si>
    <t>Interest (13-1510)</t>
  </si>
  <si>
    <t>Interest (10-1510)</t>
  </si>
  <si>
    <t>State School Block Grant (10-3444)</t>
  </si>
  <si>
    <t>FY16</t>
  </si>
  <si>
    <t>FY15</t>
  </si>
  <si>
    <t>Taxable Value</t>
  </si>
  <si>
    <t>Interest (01-1510)</t>
  </si>
  <si>
    <t>Other Revenue (01-1900)</t>
  </si>
  <si>
    <t>Plus: Non-Levy Revenue*</t>
  </si>
  <si>
    <t>County On-Schedule Transportation Reimbursement (10-2220)*</t>
  </si>
  <si>
    <t>State On-Schedule Transportation Reimbursement (10-3210)*</t>
  </si>
  <si>
    <t>* From OPI Transportation Fund Budget Spreadsheet</t>
  </si>
  <si>
    <t>3-year average:</t>
  </si>
  <si>
    <t>Direct State Aid (01-3110)*</t>
  </si>
  <si>
    <t>Quality Educator Payment (01-3111)*</t>
  </si>
  <si>
    <t>At-Risk Student Payment (01-3112)*</t>
  </si>
  <si>
    <t>Indian Education for All Payment (01-3113)*</t>
  </si>
  <si>
    <t>American Indian Achievement Gap Payment (01-3114)*</t>
  </si>
  <si>
    <t>Special Education Allowable Cost Payment (01-3115)*</t>
  </si>
  <si>
    <t>Data for Acheivement Payment (01-3116)*</t>
  </si>
  <si>
    <t>Guaranteed Tax Base Aid (01-3120)*</t>
  </si>
  <si>
    <t>State School Block Grant (01-3444)*</t>
  </si>
  <si>
    <t>* From OPI General Fund Budget Spreadsheet or Preliminary Budget Data Sheets</t>
  </si>
  <si>
    <t>Natural Resources Development Payment (01-3118)*</t>
  </si>
  <si>
    <t>Permissive Levy Amount:</t>
  </si>
  <si>
    <t>Voter-Approved Levy Amount:</t>
  </si>
  <si>
    <t>Total Levy Amount (Voted + Permissive):</t>
  </si>
  <si>
    <t>SB307 NOTICE REQUIREMENTS AND ACTUAL DISTRICT PROJECTIONS</t>
  </si>
  <si>
    <t>Current Year Levies</t>
  </si>
  <si>
    <t>Ensuing Year Levies and Notice Requirements per SB307</t>
  </si>
  <si>
    <t>Ensuing Year Levies - Actual District Estimates</t>
  </si>
  <si>
    <t>$</t>
  </si>
  <si>
    <t>Mills</t>
  </si>
  <si>
    <t>Change $</t>
  </si>
  <si>
    <t>Change Mills</t>
  </si>
  <si>
    <t>Est. Annual Tax Impact $100K home</t>
  </si>
  <si>
    <t>Est. Annual Tax Impact $200K home</t>
  </si>
  <si>
    <t>Permissive Levies:</t>
  </si>
  <si>
    <t>Transportation (10)</t>
  </si>
  <si>
    <t>Bus Depreciation (11)</t>
  </si>
  <si>
    <t>Adult Ed (17)</t>
  </si>
  <si>
    <t>Building Reserve (61)</t>
  </si>
  <si>
    <t>SB307 Permissive Levies</t>
  </si>
  <si>
    <t>General BASE (01)</t>
  </si>
  <si>
    <t>-------------------------EXCLUDED--------------------------------</t>
  </si>
  <si>
    <t>Subtotal All Permissive Levies</t>
  </si>
  <si>
    <t>Voted Levies:</t>
  </si>
  <si>
    <t xml:space="preserve">General OverBASE (01) </t>
  </si>
  <si>
    <t>Technology (28)</t>
  </si>
  <si>
    <t>Flexibility (29)</t>
  </si>
  <si>
    <t>Subtotal Voted Levies</t>
  </si>
  <si>
    <t>Grand Total</t>
  </si>
  <si>
    <t>FY17</t>
  </si>
  <si>
    <t>FY18 Projected</t>
  </si>
  <si>
    <t>FY2017-18 Proposed Adopted Budgets</t>
  </si>
  <si>
    <t>FY2017-18 Proposed Adopted Budget</t>
  </si>
  <si>
    <t>Fund Balance Reappropriated FY17:</t>
  </si>
  <si>
    <t>Plus: Levy Amounts</t>
  </si>
  <si>
    <t>BASE Levy (Permissive)</t>
  </si>
  <si>
    <t>OverBASE Levy (historical + new voted)</t>
  </si>
  <si>
    <t>SB307 Levy (Permissive)</t>
  </si>
  <si>
    <t>Voted Levy</t>
  </si>
  <si>
    <t>ANB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</si>
</sst>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44" fontId="0" fillId="0" borderId="0" xfId="0" applyNumberFormat="1" applyProtection="1"/>
    <xf numFmtId="44" fontId="0" fillId="0" borderId="1" xfId="0" applyNumberFormat="1" applyBorder="1" applyProtection="1"/>
    <xf numFmtId="44" fontId="0" fillId="0" borderId="0" xfId="0" applyNumberFormat="1" applyAlignment="1" applyProtection="1">
      <alignment horizontal="right"/>
    </xf>
    <xf numFmtId="44" fontId="0" fillId="0" borderId="1" xfId="0" applyNumberFormat="1" applyBorder="1" applyProtection="1">
      <protection locked="0"/>
    </xf>
    <xf numFmtId="44" fontId="1" fillId="0" borderId="0" xfId="0" applyNumberFormat="1" applyFont="1" applyProtection="1"/>
    <xf numFmtId="44" fontId="1" fillId="0" borderId="0" xfId="0" applyNumberFormat="1" applyFont="1" applyAlignment="1" applyProtection="1">
      <alignment horizontal="right"/>
    </xf>
    <xf numFmtId="44" fontId="0" fillId="0" borderId="2" xfId="0" applyNumberFormat="1" applyBorder="1" applyProtection="1">
      <protection locked="0"/>
    </xf>
    <xf numFmtId="44" fontId="2" fillId="0" borderId="0" xfId="0" applyNumberFormat="1" applyFont="1" applyProtection="1"/>
    <xf numFmtId="44" fontId="3" fillId="0" borderId="0" xfId="0" applyNumberFormat="1" applyFont="1" applyProtection="1"/>
    <xf numFmtId="44" fontId="4" fillId="0" borderId="0" xfId="0" applyNumberFormat="1" applyFont="1" applyProtection="1"/>
    <xf numFmtId="44" fontId="0" fillId="0" borderId="0" xfId="0" applyNumberFormat="1" applyAlignment="1" applyProtection="1"/>
    <xf numFmtId="44" fontId="0" fillId="0" borderId="0" xfId="0" applyNumberFormat="1" applyFont="1" applyAlignment="1" applyProtection="1">
      <alignment horizontal="right"/>
    </xf>
    <xf numFmtId="44" fontId="0" fillId="0" borderId="0" xfId="0" applyNumberFormat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 wrapText="1"/>
    </xf>
    <xf numFmtId="44" fontId="0" fillId="0" borderId="1" xfId="0" quotePrefix="1" applyNumberForma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4" fontId="2" fillId="0" borderId="0" xfId="0" applyNumberFormat="1" applyFont="1"/>
    <xf numFmtId="43" fontId="0" fillId="0" borderId="0" xfId="0" applyNumberFormat="1"/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/>
    <xf numFmtId="44" fontId="0" fillId="0" borderId="1" xfId="0" applyNumberFormat="1" applyBorder="1" applyAlignment="1" applyProtection="1">
      <alignment horizontal="right"/>
    </xf>
    <xf numFmtId="43" fontId="0" fillId="0" borderId="0" xfId="0" applyNumberFormat="1" applyProtection="1"/>
    <xf numFmtId="0" fontId="4" fillId="0" borderId="0" xfId="0" applyFont="1"/>
    <xf numFmtId="44" fontId="0" fillId="0" borderId="1" xfId="0" quotePrefix="1" applyNumberFormat="1" applyBorder="1" applyAlignment="1">
      <alignment horizontal="center" vertical="center"/>
    </xf>
    <xf numFmtId="44" fontId="0" fillId="0" borderId="0" xfId="0" applyNumberFormat="1" applyBorder="1" applyProtection="1"/>
    <xf numFmtId="44" fontId="0" fillId="0" borderId="1" xfId="0" applyNumberFormat="1" applyBorder="1" applyAlignment="1" applyProtection="1">
      <alignment horizontal="center"/>
    </xf>
    <xf numFmtId="39" fontId="2" fillId="0" borderId="0" xfId="0" applyNumberFormat="1" applyFont="1"/>
    <xf numFmtId="0" fontId="0" fillId="0" borderId="1" xfId="0" applyBorder="1" applyAlignment="1">
      <alignment horizontal="center"/>
    </xf>
    <xf numFmtId="44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42" fontId="0" fillId="0" borderId="0" xfId="0" applyNumberFormat="1" applyProtection="1">
      <protection locked="0"/>
    </xf>
    <xf numFmtId="44" fontId="0" fillId="0" borderId="0" xfId="0" applyNumberFormat="1" applyBorder="1" applyAlignment="1" applyProtection="1"/>
    <xf numFmtId="44" fontId="0" fillId="0" borderId="0" xfId="0" applyNumberFormat="1" applyBorder="1" applyAlignment="1" applyProtection="1">
      <alignment horizontal="right"/>
    </xf>
    <xf numFmtId="44" fontId="0" fillId="0" borderId="0" xfId="0" applyNumberFormat="1" applyBorder="1" applyAlignment="1" applyProtection="1">
      <alignment horizontal="center"/>
    </xf>
    <xf numFmtId="44" fontId="2" fillId="0" borderId="3" xfId="0" applyNumberFormat="1" applyFont="1" applyBorder="1" applyProtection="1"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left"/>
    </xf>
    <xf numFmtId="0" fontId="1" fillId="0" borderId="0" xfId="0" applyFont="1"/>
    <xf numFmtId="41" fontId="0" fillId="0" borderId="0" xfId="0" applyNumberFormat="1"/>
    <xf numFmtId="41" fontId="0" fillId="0" borderId="4" xfId="0" applyNumberFormat="1" applyBorder="1"/>
    <xf numFmtId="43" fontId="0" fillId="0" borderId="5" xfId="0" applyNumberFormat="1" applyBorder="1"/>
    <xf numFmtId="41" fontId="0" fillId="0" borderId="5" xfId="0" applyNumberFormat="1" applyBorder="1"/>
    <xf numFmtId="43" fontId="0" fillId="0" borderId="6" xfId="0" applyNumberFormat="1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41" fontId="0" fillId="0" borderId="7" xfId="0" applyNumberFormat="1" applyBorder="1" applyAlignment="1">
      <alignment horizontal="center" wrapText="1"/>
    </xf>
    <xf numFmtId="43" fontId="0" fillId="0" borderId="0" xfId="0" applyNumberFormat="1" applyBorder="1" applyAlignment="1">
      <alignment horizontal="center" wrapText="1"/>
    </xf>
    <xf numFmtId="41" fontId="0" fillId="0" borderId="0" xfId="0" applyNumberFormat="1" applyBorder="1" applyAlignment="1">
      <alignment horizontal="center" wrapText="1"/>
    </xf>
    <xf numFmtId="43" fontId="0" fillId="0" borderId="8" xfId="0" applyNumberFormat="1" applyBorder="1" applyAlignment="1">
      <alignment horizontal="center" wrapText="1"/>
    </xf>
    <xf numFmtId="41" fontId="0" fillId="0" borderId="1" xfId="0" applyNumberFormat="1" applyBorder="1" applyAlignment="1">
      <alignment horizontal="center" wrapText="1"/>
    </xf>
    <xf numFmtId="43" fontId="0" fillId="0" borderId="1" xfId="0" applyNumberFormat="1" applyBorder="1" applyAlignment="1">
      <alignment horizontal="center" wrapText="1"/>
    </xf>
    <xf numFmtId="43" fontId="0" fillId="0" borderId="9" xfId="0" applyNumberFormat="1" applyBorder="1" applyAlignment="1">
      <alignment horizontal="center" wrapText="1"/>
    </xf>
    <xf numFmtId="41" fontId="0" fillId="0" borderId="4" xfId="0" applyNumberFormat="1" applyBorder="1" applyAlignment="1">
      <alignment horizontal="center" wrapText="1"/>
    </xf>
    <xf numFmtId="43" fontId="0" fillId="0" borderId="6" xfId="0" applyNumberFormat="1" applyBorder="1" applyAlignment="1">
      <alignment horizontal="center" wrapText="1"/>
    </xf>
    <xf numFmtId="43" fontId="0" fillId="0" borderId="5" xfId="0" applyNumberFormat="1" applyBorder="1" applyAlignment="1">
      <alignment horizontal="center" wrapText="1"/>
    </xf>
    <xf numFmtId="41" fontId="0" fillId="0" borderId="5" xfId="0" applyNumberFormat="1" applyBorder="1" applyAlignment="1">
      <alignment horizontal="center" wrapText="1"/>
    </xf>
    <xf numFmtId="41" fontId="0" fillId="0" borderId="7" xfId="0" applyNumberFormat="1" applyBorder="1"/>
    <xf numFmtId="43" fontId="0" fillId="0" borderId="8" xfId="0" applyNumberFormat="1" applyBorder="1"/>
    <xf numFmtId="43" fontId="0" fillId="0" borderId="0" xfId="0" applyNumberFormat="1" applyBorder="1"/>
    <xf numFmtId="41" fontId="0" fillId="0" borderId="0" xfId="0" applyNumberFormat="1" applyBorder="1"/>
    <xf numFmtId="0" fontId="0" fillId="0" borderId="0" xfId="0" applyAlignment="1">
      <alignment horizontal="right"/>
    </xf>
    <xf numFmtId="42" fontId="0" fillId="0" borderId="7" xfId="0" applyNumberFormat="1" applyBorder="1"/>
    <xf numFmtId="42" fontId="0" fillId="0" borderId="0" xfId="0" applyNumberFormat="1" applyBorder="1"/>
    <xf numFmtId="0" fontId="0" fillId="0" borderId="0" xfId="0" applyFont="1"/>
    <xf numFmtId="0" fontId="0" fillId="0" borderId="1" xfId="0" applyFont="1" applyBorder="1" applyAlignment="1">
      <alignment horizontal="right"/>
    </xf>
    <xf numFmtId="41" fontId="0" fillId="0" borderId="10" xfId="0" applyNumberFormat="1" applyFont="1" applyBorder="1"/>
    <xf numFmtId="43" fontId="0" fillId="0" borderId="9" xfId="0" applyNumberFormat="1" applyFont="1" applyBorder="1"/>
    <xf numFmtId="43" fontId="0" fillId="0" borderId="1" xfId="0" applyNumberFormat="1" applyFont="1" applyBorder="1"/>
    <xf numFmtId="41" fontId="0" fillId="0" borderId="1" xfId="0" applyNumberFormat="1" applyFont="1" applyBorder="1"/>
    <xf numFmtId="43" fontId="0" fillId="0" borderId="0" xfId="0" applyNumberFormat="1" applyFont="1" applyBorder="1"/>
    <xf numFmtId="43" fontId="0" fillId="0" borderId="8" xfId="0" applyNumberFormat="1" applyFont="1" applyBorder="1"/>
    <xf numFmtId="42" fontId="6" fillId="0" borderId="7" xfId="0" applyNumberFormat="1" applyFont="1" applyBorder="1"/>
    <xf numFmtId="43" fontId="6" fillId="0" borderId="0" xfId="0" applyNumberFormat="1" applyFont="1" applyBorder="1"/>
    <xf numFmtId="42" fontId="6" fillId="2" borderId="0" xfId="0" applyNumberFormat="1" applyFont="1" applyFill="1" applyBorder="1"/>
    <xf numFmtId="43" fontId="6" fillId="2" borderId="0" xfId="0" applyNumberFormat="1" applyFont="1" applyFill="1" applyBorder="1"/>
    <xf numFmtId="7" fontId="6" fillId="2" borderId="0" xfId="0" applyNumberFormat="1" applyFont="1" applyFill="1" applyBorder="1"/>
    <xf numFmtId="43" fontId="6" fillId="2" borderId="8" xfId="0" applyNumberFormat="1" applyFont="1" applyFill="1" applyBorder="1"/>
    <xf numFmtId="7" fontId="0" fillId="0" borderId="0" xfId="0" applyNumberFormat="1" applyBorder="1"/>
    <xf numFmtId="7" fontId="0" fillId="0" borderId="8" xfId="0" applyNumberFormat="1" applyBorder="1"/>
    <xf numFmtId="42" fontId="6" fillId="0" borderId="0" xfId="0" applyNumberFormat="1" applyFont="1" applyFill="1" applyBorder="1"/>
    <xf numFmtId="43" fontId="6" fillId="0" borderId="0" xfId="0" applyNumberFormat="1" applyFont="1" applyFill="1" applyBorder="1"/>
    <xf numFmtId="7" fontId="6" fillId="0" borderId="0" xfId="0" applyNumberFormat="1" applyFont="1" applyFill="1" applyBorder="1"/>
    <xf numFmtId="7" fontId="6" fillId="0" borderId="8" xfId="0" applyNumberFormat="1" applyFont="1" applyFill="1" applyBorder="1"/>
    <xf numFmtId="42" fontId="0" fillId="0" borderId="10" xfId="0" applyNumberFormat="1" applyFont="1" applyBorder="1"/>
    <xf numFmtId="42" fontId="0" fillId="0" borderId="1" xfId="0" applyNumberFormat="1" applyFont="1" applyBorder="1"/>
    <xf numFmtId="7" fontId="0" fillId="0" borderId="8" xfId="0" applyNumberFormat="1" applyFont="1" applyBorder="1"/>
    <xf numFmtId="42" fontId="3" fillId="0" borderId="7" xfId="0" applyNumberFormat="1" applyFont="1" applyBorder="1"/>
    <xf numFmtId="43" fontId="3" fillId="0" borderId="8" xfId="0" applyNumberFormat="1" applyFont="1" applyBorder="1"/>
    <xf numFmtId="42" fontId="7" fillId="0" borderId="7" xfId="0" applyNumberFormat="1" applyFont="1" applyFill="1" applyBorder="1"/>
    <xf numFmtId="43" fontId="7" fillId="0" borderId="0" xfId="0" applyNumberFormat="1" applyFont="1" applyFill="1" applyBorder="1"/>
    <xf numFmtId="44" fontId="7" fillId="0" borderId="0" xfId="0" applyNumberFormat="1" applyFont="1" applyFill="1" applyBorder="1"/>
    <xf numFmtId="7" fontId="7" fillId="0" borderId="0" xfId="0" applyNumberFormat="1" applyFont="1" applyFill="1" applyBorder="1"/>
    <xf numFmtId="43" fontId="7" fillId="0" borderId="8" xfId="0" applyNumberFormat="1" applyFont="1" applyFill="1" applyBorder="1"/>
    <xf numFmtId="42" fontId="3" fillId="0" borderId="0" xfId="0" applyNumberFormat="1" applyFont="1" applyBorder="1"/>
    <xf numFmtId="43" fontId="3" fillId="0" borderId="0" xfId="0" applyNumberFormat="1" applyFont="1" applyBorder="1"/>
    <xf numFmtId="44" fontId="3" fillId="0" borderId="0" xfId="0" applyNumberFormat="1" applyFont="1" applyBorder="1"/>
    <xf numFmtId="41" fontId="0" fillId="0" borderId="7" xfId="0" applyNumberFormat="1" applyFill="1" applyBorder="1"/>
    <xf numFmtId="43" fontId="0" fillId="0" borderId="0" xfId="0" applyNumberFormat="1" applyFill="1" applyBorder="1"/>
    <xf numFmtId="41" fontId="0" fillId="0" borderId="0" xfId="0" applyNumberFormat="1" applyFill="1" applyBorder="1"/>
    <xf numFmtId="43" fontId="0" fillId="0" borderId="8" xfId="0" applyNumberFormat="1" applyFill="1" applyBorder="1"/>
    <xf numFmtId="7" fontId="0" fillId="0" borderId="0" xfId="0" applyNumberFormat="1" applyFont="1" applyBorder="1"/>
    <xf numFmtId="41" fontId="3" fillId="0" borderId="7" xfId="0" applyNumberFormat="1" applyFont="1" applyBorder="1"/>
    <xf numFmtId="41" fontId="3" fillId="0" borderId="0" xfId="0" applyNumberFormat="1" applyFont="1" applyBorder="1"/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43" fontId="6" fillId="0" borderId="8" xfId="0" applyNumberFormat="1" applyFont="1" applyBorder="1"/>
    <xf numFmtId="41" fontId="6" fillId="0" borderId="0" xfId="0" applyNumberFormat="1" applyFont="1" applyBorder="1"/>
    <xf numFmtId="7" fontId="6" fillId="0" borderId="0" xfId="0" applyNumberFormat="1" applyFont="1" applyBorder="1"/>
    <xf numFmtId="7" fontId="6" fillId="0" borderId="8" xfId="0" applyNumberFormat="1" applyFont="1" applyBorder="1"/>
    <xf numFmtId="42" fontId="6" fillId="0" borderId="0" xfId="0" applyNumberFormat="1" applyFont="1" applyBorder="1"/>
    <xf numFmtId="44" fontId="6" fillId="2" borderId="0" xfId="0" applyNumberFormat="1" applyFont="1" applyFill="1" applyBorder="1"/>
    <xf numFmtId="7" fontId="6" fillId="2" borderId="8" xfId="0" applyNumberFormat="1" applyFont="1" applyFill="1" applyBorder="1"/>
    <xf numFmtId="41" fontId="0" fillId="0" borderId="10" xfId="0" applyNumberFormat="1" applyBorder="1"/>
    <xf numFmtId="43" fontId="0" fillId="0" borderId="9" xfId="0" applyNumberFormat="1" applyBorder="1"/>
    <xf numFmtId="41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9" fillId="0" borderId="0" xfId="0" applyFont="1"/>
    <xf numFmtId="41" fontId="4" fillId="0" borderId="0" xfId="0" applyNumberFormat="1" applyFont="1"/>
    <xf numFmtId="43" fontId="4" fillId="0" borderId="0" xfId="0" applyNumberFormat="1" applyFont="1"/>
    <xf numFmtId="44" fontId="0" fillId="0" borderId="0" xfId="0" applyNumberFormat="1" applyBorder="1" applyProtection="1">
      <protection locked="0"/>
    </xf>
    <xf numFmtId="41" fontId="0" fillId="0" borderId="10" xfId="0" applyNumberFormat="1" applyFont="1" applyFill="1" applyBorder="1"/>
    <xf numFmtId="42" fontId="0" fillId="0" borderId="1" xfId="0" applyNumberFormat="1" applyFont="1" applyFill="1" applyBorder="1"/>
    <xf numFmtId="42" fontId="0" fillId="0" borderId="0" xfId="0" applyNumberFormat="1" applyFill="1" applyBorder="1"/>
    <xf numFmtId="42" fontId="0" fillId="0" borderId="10" xfId="0" quotePrefix="1" applyNumberFormat="1" applyFont="1" applyBorder="1" applyAlignment="1">
      <alignment horizontal="center"/>
    </xf>
    <xf numFmtId="42" fontId="0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41" fontId="1" fillId="0" borderId="7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2" fontId="0" fillId="0" borderId="7" xfId="0" applyNumberFormat="1" applyBorder="1" applyAlignment="1">
      <alignment horizontal="center" wrapText="1"/>
    </xf>
    <xf numFmtId="6" fontId="0" fillId="0" borderId="8" xfId="0" applyNumberFormat="1" applyBorder="1" applyAlignment="1">
      <alignment horizontal="center" wrapText="1"/>
    </xf>
    <xf numFmtId="5" fontId="0" fillId="0" borderId="0" xfId="0" applyNumberFormat="1" applyBorder="1" applyAlignment="1">
      <alignment horizontal="center" wrapText="1"/>
    </xf>
    <xf numFmtId="42" fontId="0" fillId="0" borderId="0" xfId="0" applyNumberFormat="1" applyBorder="1" applyAlignment="1">
      <alignment horizontal="center" wrapText="1"/>
    </xf>
    <xf numFmtId="6" fontId="0" fillId="0" borderId="0" xfId="0" applyNumberFormat="1" applyBorder="1" applyAlignment="1">
      <alignment horizontal="center" wrapText="1"/>
    </xf>
    <xf numFmtId="44" fontId="1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Historical and</a:t>
            </a:r>
            <a:r>
              <a:rPr lang="en-US" baseline="0"/>
              <a:t> Projected </a:t>
            </a:r>
            <a:r>
              <a:rPr lang="en-US"/>
              <a:t>Taxable Value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'Start Here'!$A$4</c:f>
              <c:strCache>
                <c:ptCount val="1"/>
                <c:pt idx="0">
                  <c:v>Taxable Value</c:v>
                </c:pt>
              </c:strCache>
            </c:strRef>
          </c:tx>
          <c:invertIfNegative val="0"/>
          <c:cat>
            <c:strRef>
              <c:f>'Start Here'!$B$3:$E$3</c:f>
              <c:strCache>
                <c:ptCount val="4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 Projected</c:v>
                </c:pt>
              </c:strCache>
            </c:strRef>
          </c:cat>
          <c:val>
            <c:numRef>
              <c:f>'Start Here'!$B$4:$E$4</c:f>
              <c:numCache>
                <c:formatCode>_("$"* #,##0_);_("$"* \(#,##0\);_("$"* "-"_);_(@_)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7557-4216-915E-F264E1094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54368"/>
        <c:axId val="202908416"/>
      </c:barChart>
      <c:catAx>
        <c:axId val="20255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908416"/>
        <c:crosses val="autoZero"/>
        <c:auto val="1"/>
        <c:lblAlgn val="ctr"/>
        <c:lblOffset val="100"/>
        <c:noMultiLvlLbl val="0"/>
      </c:catAx>
      <c:valAx>
        <c:axId val="202908416"/>
        <c:scaling>
          <c:orientation val="minMax"/>
          <c:min val="0"/>
        </c:scaling>
        <c:delete val="0"/>
        <c:axPos val="l"/>
        <c:majorGridlines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2025543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Projected FY2017-18 Levied Mills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Recap!$B$8:$B$17</c:f>
              <c:strCache>
                <c:ptCount val="10"/>
                <c:pt idx="0">
                  <c:v>General Fund (01)</c:v>
                </c:pt>
                <c:pt idx="1">
                  <c:v>Transportation Fund (10)</c:v>
                </c:pt>
                <c:pt idx="2">
                  <c:v>Bus Depreciation Fund (11)</c:v>
                </c:pt>
                <c:pt idx="3">
                  <c:v>Tuition Fund (13)</c:v>
                </c:pt>
                <c:pt idx="4">
                  <c:v>Retirement Fund (14)</c:v>
                </c:pt>
                <c:pt idx="5">
                  <c:v>Adult Ed Fund (17)</c:v>
                </c:pt>
                <c:pt idx="6">
                  <c:v>Technology Fund (28)</c:v>
                </c:pt>
                <c:pt idx="7">
                  <c:v>Flexibility Fund (29)</c:v>
                </c:pt>
                <c:pt idx="8">
                  <c:v>Debt Service Fund (50) </c:v>
                </c:pt>
                <c:pt idx="9">
                  <c:v>Building Reserve Fund (61)</c:v>
                </c:pt>
              </c:strCache>
            </c:strRef>
          </c:cat>
          <c:val>
            <c:numRef>
              <c:f>Recap!$K$8:$K$17</c:f>
              <c:numCache>
                <c:formatCode>_(* #,##0.00_);_(* \(#,##0.00\);_(*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7-4654-8B47-EF5F661B8AE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10</xdr:row>
      <xdr:rowOff>33336</xdr:rowOff>
    </xdr:from>
    <xdr:to>
      <xdr:col>6</xdr:col>
      <xdr:colOff>504825</xdr:colOff>
      <xdr:row>25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845342</xdr:colOff>
      <xdr:row>24</xdr:row>
      <xdr:rowOff>152400</xdr:rowOff>
    </xdr:from>
    <xdr:to>
      <xdr:col>10</xdr:col>
      <xdr:colOff>261937</xdr:colOff>
      <xdr:row>55</xdr:row>
      <xdr:rowOff>71438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E5"/>
  <sheetViews>
    <sheetView workbookViewId="0">
      <selection activeCell="B1" sqref="B1"/>
    </sheetView>
  </sheetViews>
  <sheetFormatPr defaultRowHeight="15" x14ac:dyDescent="0.25"/>
  <cols>
    <col min="1" max="1" width="23.42578125" bestFit="1" customWidth="1"/>
    <col min="2" max="7" width="13.7109375" customWidth="1"/>
  </cols>
  <sheetData>
    <row r="1" spans="1:5" x14ac:dyDescent="0.25">
      <c r="A1" t="s">
        <v>8</v>
      </c>
      <c r="B1" s="33"/>
    </row>
    <row r="3" spans="1:5" s="15" customFormat="1" x14ac:dyDescent="0.25">
      <c r="B3" s="31" t="s">
        <v>50</v>
      </c>
      <c r="C3" s="31" t="s">
        <v>49</v>
      </c>
      <c r="D3" s="31" t="s">
        <v>98</v>
      </c>
      <c r="E3" s="31" t="s">
        <v>99</v>
      </c>
    </row>
    <row r="4" spans="1:5" x14ac:dyDescent="0.25">
      <c r="A4" t="s">
        <v>51</v>
      </c>
      <c r="B4" s="34"/>
      <c r="C4" s="34"/>
      <c r="D4" s="34"/>
      <c r="E4" s="34"/>
    </row>
    <row r="5" spans="1:5" x14ac:dyDescent="0.25">
      <c r="A5" t="s">
        <v>108</v>
      </c>
      <c r="B5" s="33"/>
      <c r="C5" s="33"/>
      <c r="D5" s="33"/>
      <c r="E5" s="33"/>
    </row>
  </sheetData>
  <sheetProtection sheet="1" objects="1" scenarios="1"/>
  <pageMargins left="0.7" right="0.7" top="0.75" bottom="0.75" header="0.3" footer="0.3"/>
  <pageSetup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fitToPage="1"/>
  </sheetPr>
  <dimension ref="A1:H33"/>
  <sheetViews>
    <sheetView workbookViewId="0">
      <selection activeCell="B13" sqref="B13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9.140625" style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FY2017-18 Proposed Adopted Budget</v>
      </c>
    </row>
    <row r="3" spans="1:8" x14ac:dyDescent="0.25">
      <c r="A3" s="1" t="s">
        <v>16</v>
      </c>
    </row>
    <row r="4" spans="1:8" x14ac:dyDescent="0.25">
      <c r="A4" s="145">
        <f ca="1">TODAY()</f>
        <v>42793</v>
      </c>
      <c r="B4" s="145"/>
    </row>
    <row r="9" spans="1:8" ht="17.25" x14ac:dyDescent="0.4">
      <c r="B9" s="9" t="s">
        <v>9</v>
      </c>
    </row>
    <row r="10" spans="1:8" x14ac:dyDescent="0.25">
      <c r="B10" s="3" t="s">
        <v>6</v>
      </c>
      <c r="D10" s="7"/>
    </row>
    <row r="11" spans="1:8" x14ac:dyDescent="0.25">
      <c r="B11" s="3" t="s">
        <v>7</v>
      </c>
      <c r="D11" s="7"/>
    </row>
    <row r="12" spans="1:8" x14ac:dyDescent="0.25">
      <c r="B12" s="3" t="s">
        <v>102</v>
      </c>
      <c r="D12" s="7"/>
    </row>
    <row r="13" spans="1:8" ht="17.25" x14ac:dyDescent="0.4">
      <c r="B13" s="3" t="s">
        <v>58</v>
      </c>
      <c r="D13" s="32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8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37</v>
      </c>
      <c r="F18" s="4"/>
    </row>
    <row r="19" spans="2:8" x14ac:dyDescent="0.25">
      <c r="B19" s="12"/>
      <c r="C19" s="6"/>
      <c r="D19" s="3" t="s">
        <v>30</v>
      </c>
      <c r="F19" s="4"/>
    </row>
    <row r="20" spans="2:8" x14ac:dyDescent="0.25">
      <c r="B20" s="12" t="s">
        <v>10</v>
      </c>
      <c r="C20" s="6"/>
      <c r="D20" s="4"/>
      <c r="F20" s="7"/>
    </row>
    <row r="21" spans="2:8" x14ac:dyDescent="0.25">
      <c r="B21" s="12" t="s">
        <v>10</v>
      </c>
      <c r="C21" s="6"/>
      <c r="D21" s="4"/>
      <c r="F21" s="7"/>
    </row>
    <row r="22" spans="2:8" x14ac:dyDescent="0.25">
      <c r="B22" s="12" t="s">
        <v>10</v>
      </c>
      <c r="C22" s="6"/>
      <c r="D22" s="4"/>
      <c r="F22" s="7"/>
    </row>
    <row r="23" spans="2:8" x14ac:dyDescent="0.25">
      <c r="B23" s="12" t="s">
        <v>10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</v>
      </c>
      <c r="H26" s="4"/>
    </row>
    <row r="28" spans="2:8" x14ac:dyDescent="0.25">
      <c r="B28" s="1" t="s">
        <v>4</v>
      </c>
      <c r="H28" s="8">
        <f>SUM(H15:H27)</f>
        <v>0</v>
      </c>
    </row>
    <row r="31" spans="2:8" x14ac:dyDescent="0.25">
      <c r="B31" s="3" t="s">
        <v>71</v>
      </c>
      <c r="D31" s="1">
        <f>H26</f>
        <v>0</v>
      </c>
    </row>
    <row r="32" spans="2:8" x14ac:dyDescent="0.25">
      <c r="B32" s="24" t="s">
        <v>27</v>
      </c>
      <c r="C32" s="2"/>
      <c r="D32" s="2">
        <f>'Start Here'!E4</f>
        <v>0</v>
      </c>
    </row>
    <row r="33" spans="2:4" x14ac:dyDescent="0.25">
      <c r="B33" s="3" t="s">
        <v>28</v>
      </c>
      <c r="D33" s="25" t="str">
        <f>IF('Start Here'!E4="","",ROUND(D31/D32*1000,2))</f>
        <v/>
      </c>
    </row>
  </sheetData>
  <sheetProtection sheet="1" objects="1" scenarios="1"/>
  <mergeCells count="1">
    <mergeCell ref="A4:B4"/>
  </mergeCells>
  <pageMargins left="0.7" right="0.7" top="0.75" bottom="0.75" header="0.3" footer="0.3"/>
  <pageSetup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249977111117893"/>
    <pageSetUpPr fitToPage="1"/>
  </sheetPr>
  <dimension ref="A1:H33"/>
  <sheetViews>
    <sheetView workbookViewId="0">
      <selection activeCell="B13" sqref="B13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9.140625" style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FY2017-18 Proposed Adopted Budget</v>
      </c>
    </row>
    <row r="3" spans="1:8" x14ac:dyDescent="0.25">
      <c r="A3" s="1" t="s">
        <v>17</v>
      </c>
    </row>
    <row r="4" spans="1:8" x14ac:dyDescent="0.25">
      <c r="A4" s="145">
        <f ca="1">TODAY()</f>
        <v>42793</v>
      </c>
      <c r="B4" s="145"/>
    </row>
    <row r="9" spans="1:8" ht="17.25" x14ac:dyDescent="0.4">
      <c r="B9" s="9" t="s">
        <v>9</v>
      </c>
    </row>
    <row r="10" spans="1:8" x14ac:dyDescent="0.25">
      <c r="B10" s="3" t="s">
        <v>6</v>
      </c>
      <c r="D10" s="7"/>
    </row>
    <row r="11" spans="1:8" x14ac:dyDescent="0.25">
      <c r="B11" s="3" t="s">
        <v>7</v>
      </c>
      <c r="D11" s="7"/>
    </row>
    <row r="12" spans="1:8" x14ac:dyDescent="0.25">
      <c r="B12" s="3" t="s">
        <v>102</v>
      </c>
      <c r="D12" s="7"/>
    </row>
    <row r="13" spans="1:8" ht="17.25" x14ac:dyDescent="0.4">
      <c r="B13" s="3" t="s">
        <v>58</v>
      </c>
      <c r="D13" s="32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8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38</v>
      </c>
      <c r="F18" s="4"/>
    </row>
    <row r="19" spans="2:8" x14ac:dyDescent="0.25">
      <c r="B19" s="12" t="s">
        <v>10</v>
      </c>
      <c r="C19" s="6"/>
      <c r="D19" s="4"/>
      <c r="F19" s="4"/>
    </row>
    <row r="20" spans="2:8" x14ac:dyDescent="0.25">
      <c r="B20" s="12" t="s">
        <v>10</v>
      </c>
      <c r="C20" s="6"/>
      <c r="D20" s="4"/>
      <c r="F20" s="7"/>
    </row>
    <row r="21" spans="2:8" x14ac:dyDescent="0.25">
      <c r="B21" s="12" t="s">
        <v>10</v>
      </c>
      <c r="C21" s="6"/>
      <c r="D21" s="4"/>
      <c r="F21" s="7"/>
    </row>
    <row r="22" spans="2:8" x14ac:dyDescent="0.25">
      <c r="B22" s="12" t="s">
        <v>10</v>
      </c>
      <c r="C22" s="6"/>
      <c r="D22" s="4"/>
      <c r="F22" s="7"/>
    </row>
    <row r="23" spans="2:8" x14ac:dyDescent="0.25">
      <c r="B23" s="12" t="s">
        <v>10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x14ac:dyDescent="0.25">
      <c r="B26" s="1" t="s">
        <v>3</v>
      </c>
      <c r="H26" s="4">
        <v>0</v>
      </c>
    </row>
    <row r="28" spans="2:8" x14ac:dyDescent="0.25">
      <c r="B28" s="1" t="s">
        <v>4</v>
      </c>
      <c r="H28" s="8">
        <f>SUM(H15:H27)</f>
        <v>0</v>
      </c>
    </row>
    <row r="31" spans="2:8" x14ac:dyDescent="0.25">
      <c r="B31" s="3" t="s">
        <v>26</v>
      </c>
      <c r="D31" s="1">
        <f>H26</f>
        <v>0</v>
      </c>
    </row>
    <row r="32" spans="2:8" x14ac:dyDescent="0.25">
      <c r="B32" s="24" t="s">
        <v>27</v>
      </c>
      <c r="C32" s="2"/>
      <c r="D32" s="2">
        <f>'Start Here'!E4</f>
        <v>0</v>
      </c>
    </row>
    <row r="33" spans="2:4" x14ac:dyDescent="0.25">
      <c r="B33" s="3" t="s">
        <v>28</v>
      </c>
      <c r="D33" s="25" t="str">
        <f>IF('Start Here'!E4="","",ROUND(D31/D32*1000,2))</f>
        <v/>
      </c>
    </row>
  </sheetData>
  <sheetProtection sheet="1" objects="1" scenarios="1"/>
  <mergeCells count="1">
    <mergeCell ref="A4:B4"/>
  </mergeCells>
  <pageMargins left="0.7" right="0.7" top="0.75" bottom="0.75" header="0.3" footer="0.3"/>
  <pageSetup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H33"/>
  <sheetViews>
    <sheetView workbookViewId="0">
      <selection activeCell="B13" sqref="B13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FY2017-18 Proposed Adopted Budget</v>
      </c>
    </row>
    <row r="3" spans="1:8" x14ac:dyDescent="0.25">
      <c r="A3" s="1" t="s">
        <v>44</v>
      </c>
    </row>
    <row r="4" spans="1:8" x14ac:dyDescent="0.25">
      <c r="A4" s="145">
        <f ca="1">TODAY()</f>
        <v>42793</v>
      </c>
      <c r="B4" s="145"/>
    </row>
    <row r="9" spans="1:8" ht="17.25" x14ac:dyDescent="0.4">
      <c r="B9" s="9" t="s">
        <v>9</v>
      </c>
    </row>
    <row r="10" spans="1:8" x14ac:dyDescent="0.25">
      <c r="B10" s="3" t="s">
        <v>6</v>
      </c>
      <c r="D10" s="7"/>
    </row>
    <row r="11" spans="1:8" x14ac:dyDescent="0.25">
      <c r="B11" s="3" t="s">
        <v>7</v>
      </c>
      <c r="D11" s="7"/>
    </row>
    <row r="12" spans="1:8" x14ac:dyDescent="0.25">
      <c r="B12" s="3" t="s">
        <v>102</v>
      </c>
      <c r="D12" s="7"/>
    </row>
    <row r="13" spans="1:8" ht="17.25" x14ac:dyDescent="0.4">
      <c r="B13" s="3" t="s">
        <v>58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8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43</v>
      </c>
      <c r="F18" s="4"/>
    </row>
    <row r="19" spans="2:8" x14ac:dyDescent="0.25">
      <c r="B19" s="12" t="s">
        <v>10</v>
      </c>
      <c r="C19" s="6"/>
      <c r="D19" s="4"/>
      <c r="F19" s="4"/>
    </row>
    <row r="20" spans="2:8" x14ac:dyDescent="0.25">
      <c r="B20" s="12" t="s">
        <v>10</v>
      </c>
      <c r="C20" s="6"/>
      <c r="D20" s="4"/>
      <c r="F20" s="7"/>
    </row>
    <row r="21" spans="2:8" x14ac:dyDescent="0.25">
      <c r="B21" s="12" t="s">
        <v>10</v>
      </c>
      <c r="C21" s="6"/>
      <c r="D21" s="4"/>
      <c r="F21" s="7"/>
    </row>
    <row r="22" spans="2:8" x14ac:dyDescent="0.25">
      <c r="B22" s="12" t="s">
        <v>10</v>
      </c>
      <c r="C22" s="6"/>
      <c r="D22" s="4"/>
      <c r="F22" s="7"/>
    </row>
    <row r="23" spans="2:8" x14ac:dyDescent="0.25">
      <c r="B23" s="12" t="s">
        <v>10</v>
      </c>
      <c r="C23" s="6"/>
      <c r="D23" s="4"/>
      <c r="F23" s="4"/>
    </row>
    <row r="24" spans="2:8" x14ac:dyDescent="0.25">
      <c r="D24" s="3" t="s">
        <v>2</v>
      </c>
      <c r="H24" s="28">
        <f>SUM(F18:F23)</f>
        <v>0</v>
      </c>
    </row>
    <row r="26" spans="2:8" x14ac:dyDescent="0.25">
      <c r="B26" s="1" t="s">
        <v>3</v>
      </c>
      <c r="H26" s="2">
        <f>+H28-H24-H15</f>
        <v>0</v>
      </c>
    </row>
    <row r="28" spans="2:8" ht="15.75" thickBot="1" x14ac:dyDescent="0.3">
      <c r="B28" s="1" t="s">
        <v>4</v>
      </c>
      <c r="H28" s="38"/>
    </row>
    <row r="29" spans="2:8" ht="15.75" thickTop="1" x14ac:dyDescent="0.25"/>
    <row r="31" spans="2:8" x14ac:dyDescent="0.25">
      <c r="B31" s="3" t="s">
        <v>71</v>
      </c>
      <c r="D31" s="13">
        <f>H26</f>
        <v>0</v>
      </c>
    </row>
    <row r="32" spans="2:8" x14ac:dyDescent="0.25">
      <c r="B32" s="24" t="s">
        <v>27</v>
      </c>
      <c r="C32" s="2"/>
      <c r="D32" s="39">
        <f>'Start Here'!E4</f>
        <v>0</v>
      </c>
    </row>
    <row r="33" spans="2:4" x14ac:dyDescent="0.25">
      <c r="B33" s="3" t="s">
        <v>28</v>
      </c>
      <c r="D33" s="25" t="str">
        <f>IF('Start Here'!E4="","",ROUND(D31/D32*1000,2))</f>
        <v/>
      </c>
    </row>
  </sheetData>
  <sheetProtection sheet="1" objects="1" scenarios="1"/>
  <mergeCells count="1">
    <mergeCell ref="A4:B4"/>
  </mergeCells>
  <pageMargins left="0.7" right="0.7" top="0.75" bottom="0.75" header="0.3" footer="0.3"/>
  <pageSetup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  <pageSetUpPr fitToPage="1"/>
  </sheetPr>
  <dimension ref="A1:H35"/>
  <sheetViews>
    <sheetView workbookViewId="0">
      <selection activeCell="K21" sqref="K21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0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FY2017-18 Proposed Adopted Budget</v>
      </c>
    </row>
    <row r="3" spans="1:8" x14ac:dyDescent="0.25">
      <c r="A3" s="1" t="s">
        <v>32</v>
      </c>
    </row>
    <row r="4" spans="1:8" x14ac:dyDescent="0.25">
      <c r="A4" s="145">
        <f ca="1">TODAY()</f>
        <v>42793</v>
      </c>
      <c r="B4" s="145"/>
    </row>
    <row r="9" spans="1:8" ht="17.25" x14ac:dyDescent="0.4">
      <c r="B9" s="9" t="s">
        <v>9</v>
      </c>
    </row>
    <row r="10" spans="1:8" x14ac:dyDescent="0.25">
      <c r="B10" s="3" t="s">
        <v>6</v>
      </c>
      <c r="D10" s="7"/>
    </row>
    <row r="11" spans="1:8" x14ac:dyDescent="0.25">
      <c r="B11" s="3" t="s">
        <v>7</v>
      </c>
      <c r="D11" s="7"/>
    </row>
    <row r="12" spans="1:8" x14ac:dyDescent="0.25">
      <c r="B12" s="3" t="s">
        <v>102</v>
      </c>
      <c r="D12" s="7"/>
    </row>
    <row r="13" spans="1:8" ht="17.25" x14ac:dyDescent="0.4">
      <c r="B13" s="3" t="s">
        <v>58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8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39</v>
      </c>
      <c r="F18" s="4"/>
    </row>
    <row r="19" spans="2:8" x14ac:dyDescent="0.25">
      <c r="B19" s="12" t="s">
        <v>10</v>
      </c>
      <c r="C19" s="6"/>
      <c r="D19" s="4"/>
      <c r="F19" s="4"/>
    </row>
    <row r="20" spans="2:8" x14ac:dyDescent="0.25">
      <c r="B20" s="12" t="s">
        <v>10</v>
      </c>
      <c r="C20" s="6"/>
      <c r="D20" s="4"/>
      <c r="F20" s="7"/>
    </row>
    <row r="21" spans="2:8" x14ac:dyDescent="0.25">
      <c r="B21" s="12" t="s">
        <v>10</v>
      </c>
      <c r="C21" s="6"/>
      <c r="D21" s="4"/>
      <c r="F21" s="7"/>
    </row>
    <row r="22" spans="2:8" x14ac:dyDescent="0.25">
      <c r="B22" s="12" t="s">
        <v>10</v>
      </c>
      <c r="C22" s="6"/>
      <c r="D22" s="4"/>
      <c r="F22" s="7"/>
    </row>
    <row r="23" spans="2:8" x14ac:dyDescent="0.25">
      <c r="B23" s="12" t="s">
        <v>10</v>
      </c>
      <c r="C23" s="6"/>
      <c r="D23" s="4"/>
      <c r="F23" s="4"/>
    </row>
    <row r="24" spans="2:8" x14ac:dyDescent="0.25">
      <c r="D24" s="3" t="s">
        <v>2</v>
      </c>
      <c r="H24" s="1">
        <f>SUM(F18:F23)</f>
        <v>0</v>
      </c>
    </row>
    <row r="26" spans="2:8" ht="17.25" x14ac:dyDescent="0.4">
      <c r="B26" s="9" t="s">
        <v>103</v>
      </c>
      <c r="H26" s="28"/>
    </row>
    <row r="27" spans="2:8" x14ac:dyDescent="0.25">
      <c r="D27" s="3" t="s">
        <v>106</v>
      </c>
      <c r="H27" s="4"/>
    </row>
    <row r="28" spans="2:8" x14ac:dyDescent="0.25">
      <c r="D28" s="3" t="s">
        <v>107</v>
      </c>
      <c r="H28" s="7"/>
    </row>
    <row r="30" spans="2:8" x14ac:dyDescent="0.25">
      <c r="B30" s="1" t="s">
        <v>4</v>
      </c>
      <c r="H30" s="8">
        <f>SUM(H15:H29)</f>
        <v>0</v>
      </c>
    </row>
    <row r="33" spans="2:4" x14ac:dyDescent="0.25">
      <c r="B33" s="3" t="s">
        <v>72</v>
      </c>
      <c r="D33" s="1">
        <f>+H27+H28</f>
        <v>0</v>
      </c>
    </row>
    <row r="34" spans="2:4" x14ac:dyDescent="0.25">
      <c r="B34" s="24" t="s">
        <v>27</v>
      </c>
      <c r="C34" s="2"/>
      <c r="D34" s="2">
        <f>'Start Here'!E4</f>
        <v>0</v>
      </c>
    </row>
    <row r="35" spans="2:4" x14ac:dyDescent="0.25">
      <c r="B35" s="3" t="s">
        <v>28</v>
      </c>
      <c r="D35" s="25" t="str">
        <f>IF('Start Here'!E4="","",ROUND(D33/D34*1000,2))</f>
        <v/>
      </c>
    </row>
  </sheetData>
  <sheetProtection sheet="1" objects="1" scenarios="1"/>
  <mergeCells count="1">
    <mergeCell ref="A4:B4"/>
  </mergeCells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80" zoomScaleNormal="80" workbookViewId="0">
      <selection activeCell="K5" sqref="K5"/>
    </sheetView>
  </sheetViews>
  <sheetFormatPr defaultRowHeight="15" x14ac:dyDescent="0.25"/>
  <cols>
    <col min="1" max="1" width="9.7109375" bestFit="1" customWidth="1"/>
    <col min="2" max="2" width="2.28515625" style="41" customWidth="1"/>
    <col min="3" max="3" width="20.7109375" customWidth="1"/>
    <col min="4" max="4" width="1.7109375" customWidth="1"/>
    <col min="5" max="5" width="13.85546875" style="42" customWidth="1"/>
    <col min="6" max="6" width="9.28515625" style="21" bestFit="1" customWidth="1"/>
    <col min="7" max="7" width="13.42578125" style="42" bestFit="1" customWidth="1"/>
    <col min="8" max="8" width="16.28515625" style="21" bestFit="1" customWidth="1"/>
    <col min="9" max="9" width="13.42578125" style="42" bestFit="1" customWidth="1"/>
    <col min="10" max="10" width="12.140625" style="21" bestFit="1" customWidth="1"/>
    <col min="11" max="12" width="13.7109375" style="21" customWidth="1"/>
    <col min="13" max="13" width="13.42578125" bestFit="1" customWidth="1"/>
    <col min="15" max="15" width="13.42578125" bestFit="1" customWidth="1"/>
    <col min="17" max="18" width="13.7109375" customWidth="1"/>
  </cols>
  <sheetData>
    <row r="1" spans="1:18" s="26" customFormat="1" ht="18.75" x14ac:dyDescent="0.3">
      <c r="A1" s="26">
        <f>'Start Here'!B1</f>
        <v>0</v>
      </c>
      <c r="B1" s="124"/>
      <c r="E1" s="125"/>
      <c r="F1" s="126"/>
      <c r="G1" s="125"/>
      <c r="H1" s="126"/>
      <c r="I1" s="125"/>
      <c r="J1" s="126"/>
      <c r="K1" s="126"/>
      <c r="L1" s="126"/>
    </row>
    <row r="2" spans="1:18" x14ac:dyDescent="0.25">
      <c r="A2" t="s">
        <v>73</v>
      </c>
    </row>
    <row r="3" spans="1:18" x14ac:dyDescent="0.25">
      <c r="A3" s="133">
        <f ca="1">TODAY()</f>
        <v>42793</v>
      </c>
      <c r="B3" s="133"/>
      <c r="C3" s="133"/>
      <c r="D3" s="40"/>
    </row>
    <row r="10" spans="1:18" x14ac:dyDescent="0.25">
      <c r="E10" s="43"/>
      <c r="F10" s="44"/>
      <c r="G10" s="43"/>
      <c r="H10" s="44"/>
      <c r="I10" s="45"/>
      <c r="J10" s="44"/>
      <c r="K10" s="44"/>
      <c r="L10" s="46"/>
      <c r="M10" s="47"/>
      <c r="N10" s="47"/>
      <c r="O10" s="47"/>
      <c r="P10" s="47"/>
      <c r="Q10" s="47"/>
      <c r="R10" s="48"/>
    </row>
    <row r="11" spans="1:18" s="41" customFormat="1" x14ac:dyDescent="0.25">
      <c r="E11" s="134" t="s">
        <v>74</v>
      </c>
      <c r="F11" s="135"/>
      <c r="G11" s="136" t="s">
        <v>75</v>
      </c>
      <c r="H11" s="137"/>
      <c r="I11" s="137"/>
      <c r="J11" s="137"/>
      <c r="K11" s="137"/>
      <c r="L11" s="138"/>
      <c r="M11" s="137" t="s">
        <v>76</v>
      </c>
      <c r="N11" s="137"/>
      <c r="O11" s="137"/>
      <c r="P11" s="137"/>
      <c r="Q11" s="137"/>
      <c r="R11" s="138"/>
    </row>
    <row r="12" spans="1:18" s="49" customFormat="1" ht="45" x14ac:dyDescent="0.25">
      <c r="B12" s="50"/>
      <c r="E12" s="51" t="s">
        <v>77</v>
      </c>
      <c r="F12" s="52" t="s">
        <v>78</v>
      </c>
      <c r="G12" s="51" t="s">
        <v>77</v>
      </c>
      <c r="H12" s="52" t="s">
        <v>78</v>
      </c>
      <c r="I12" s="53" t="s">
        <v>79</v>
      </c>
      <c r="J12" s="52" t="s">
        <v>80</v>
      </c>
      <c r="K12" s="52" t="s">
        <v>81</v>
      </c>
      <c r="L12" s="54" t="s">
        <v>82</v>
      </c>
      <c r="M12" s="55" t="s">
        <v>77</v>
      </c>
      <c r="N12" s="56" t="s">
        <v>78</v>
      </c>
      <c r="O12" s="55" t="s">
        <v>79</v>
      </c>
      <c r="P12" s="56" t="s">
        <v>80</v>
      </c>
      <c r="Q12" s="56" t="s">
        <v>81</v>
      </c>
      <c r="R12" s="57" t="s">
        <v>82</v>
      </c>
    </row>
    <row r="13" spans="1:18" s="49" customFormat="1" x14ac:dyDescent="0.25">
      <c r="B13" s="50"/>
      <c r="E13" s="58"/>
      <c r="F13" s="59"/>
      <c r="G13" s="58"/>
      <c r="H13" s="60"/>
      <c r="I13" s="61"/>
      <c r="J13" s="60"/>
      <c r="K13" s="60"/>
      <c r="L13" s="59"/>
      <c r="M13" s="53"/>
      <c r="N13" s="52"/>
      <c r="O13" s="53"/>
      <c r="P13" s="52"/>
      <c r="Q13" s="52"/>
      <c r="R13" s="54"/>
    </row>
    <row r="14" spans="1:18" s="49" customFormat="1" x14ac:dyDescent="0.25">
      <c r="B14" s="50"/>
      <c r="C14" s="49" t="s">
        <v>51</v>
      </c>
      <c r="E14" s="139">
        <f>'Start Here'!D4</f>
        <v>0</v>
      </c>
      <c r="F14" s="140"/>
      <c r="G14" s="139">
        <f>E14</f>
        <v>0</v>
      </c>
      <c r="H14" s="141"/>
      <c r="I14" s="53"/>
      <c r="J14" s="52"/>
      <c r="K14" s="52"/>
      <c r="L14" s="54"/>
      <c r="M14" s="142">
        <f>'Start Here'!E4</f>
        <v>0</v>
      </c>
      <c r="N14" s="143"/>
      <c r="O14" s="53"/>
      <c r="P14" s="52"/>
      <c r="Q14" s="52"/>
      <c r="R14" s="54"/>
    </row>
    <row r="15" spans="1:18" s="49" customFormat="1" x14ac:dyDescent="0.25">
      <c r="B15" s="50"/>
      <c r="E15" s="51"/>
      <c r="F15" s="54"/>
      <c r="G15" s="51"/>
      <c r="H15" s="52"/>
      <c r="I15" s="53"/>
      <c r="J15" s="52"/>
      <c r="K15" s="52"/>
      <c r="L15" s="54"/>
      <c r="M15" s="53"/>
      <c r="N15" s="52"/>
      <c r="O15" s="53"/>
      <c r="P15" s="52"/>
      <c r="Q15" s="52"/>
      <c r="R15" s="54"/>
    </row>
    <row r="16" spans="1:18" x14ac:dyDescent="0.25">
      <c r="B16" s="41" t="s">
        <v>83</v>
      </c>
      <c r="E16" s="62"/>
      <c r="F16" s="63"/>
      <c r="G16" s="62"/>
      <c r="H16" s="64"/>
      <c r="I16" s="65"/>
      <c r="J16" s="64"/>
      <c r="K16" s="64"/>
      <c r="L16" s="63"/>
      <c r="M16" s="65"/>
      <c r="N16" s="64"/>
      <c r="O16" s="65"/>
      <c r="P16" s="64"/>
      <c r="Q16" s="64"/>
      <c r="R16" s="63"/>
    </row>
    <row r="17" spans="2:18" x14ac:dyDescent="0.25">
      <c r="C17" s="66" t="s">
        <v>84</v>
      </c>
      <c r="D17" s="66"/>
      <c r="E17" s="67"/>
      <c r="F17" s="63"/>
      <c r="G17" s="67">
        <f>Recap!G9</f>
        <v>0</v>
      </c>
      <c r="H17" s="64">
        <f>IF($G$14=0,0,ROUND(G17/$G$14*1000,2))</f>
        <v>0</v>
      </c>
      <c r="I17" s="68">
        <f t="shared" ref="I17:I21" si="0">+G17-$E17</f>
        <v>0</v>
      </c>
      <c r="J17" s="64">
        <f t="shared" ref="J17:J21" si="1">+H17-$F17</f>
        <v>0</v>
      </c>
      <c r="K17" s="64"/>
      <c r="L17" s="63"/>
      <c r="M17" s="68">
        <f>G17</f>
        <v>0</v>
      </c>
      <c r="N17" s="64">
        <f t="shared" ref="N17:N21" si="2">IF($M$14=0,0,ROUND(M17/$M$14*1000,2))</f>
        <v>0</v>
      </c>
      <c r="O17" s="68">
        <f t="shared" ref="O17:O21" si="3">+M17-$E17</f>
        <v>0</v>
      </c>
      <c r="P17" s="64">
        <f>+N17-$F17</f>
        <v>0</v>
      </c>
      <c r="Q17" s="64"/>
      <c r="R17" s="63"/>
    </row>
    <row r="18" spans="2:18" x14ac:dyDescent="0.25">
      <c r="C18" s="66" t="s">
        <v>85</v>
      </c>
      <c r="D18" s="66"/>
      <c r="E18" s="62"/>
      <c r="F18" s="63"/>
      <c r="G18" s="62">
        <f>Recap!G10</f>
        <v>0</v>
      </c>
      <c r="H18" s="64">
        <f t="shared" ref="H18:H21" si="4">IF($G$14=0,0,ROUND(G18/$G$14*1000,2))</f>
        <v>0</v>
      </c>
      <c r="I18" s="65">
        <f t="shared" si="0"/>
        <v>0</v>
      </c>
      <c r="J18" s="64">
        <f t="shared" si="1"/>
        <v>0</v>
      </c>
      <c r="K18" s="64"/>
      <c r="L18" s="63"/>
      <c r="M18" s="65">
        <f t="shared" ref="M18:M19" si="5">G18</f>
        <v>0</v>
      </c>
      <c r="N18" s="64">
        <f t="shared" si="2"/>
        <v>0</v>
      </c>
      <c r="O18" s="65">
        <f t="shared" si="3"/>
        <v>0</v>
      </c>
      <c r="P18" s="64">
        <f t="shared" ref="P18:P21" si="6">+N18-$F18</f>
        <v>0</v>
      </c>
      <c r="Q18" s="64"/>
      <c r="R18" s="63"/>
    </row>
    <row r="19" spans="2:18" x14ac:dyDescent="0.25">
      <c r="C19" s="66" t="s">
        <v>45</v>
      </c>
      <c r="D19" s="66"/>
      <c r="E19" s="62"/>
      <c r="F19" s="63"/>
      <c r="G19" s="62">
        <f>Recap!G11</f>
        <v>0</v>
      </c>
      <c r="H19" s="64">
        <f t="shared" si="4"/>
        <v>0</v>
      </c>
      <c r="I19" s="65">
        <f t="shared" si="0"/>
        <v>0</v>
      </c>
      <c r="J19" s="64">
        <f t="shared" si="1"/>
        <v>0</v>
      </c>
      <c r="K19" s="64"/>
      <c r="L19" s="63"/>
      <c r="M19" s="65">
        <f t="shared" si="5"/>
        <v>0</v>
      </c>
      <c r="N19" s="64">
        <f t="shared" si="2"/>
        <v>0</v>
      </c>
      <c r="O19" s="65">
        <f t="shared" si="3"/>
        <v>0</v>
      </c>
      <c r="P19" s="64">
        <f t="shared" si="6"/>
        <v>0</v>
      </c>
      <c r="Q19" s="64"/>
      <c r="R19" s="63"/>
    </row>
    <row r="20" spans="2:18" x14ac:dyDescent="0.25">
      <c r="C20" s="66" t="s">
        <v>86</v>
      </c>
      <c r="D20" s="66"/>
      <c r="E20" s="62"/>
      <c r="F20" s="63"/>
      <c r="G20" s="62">
        <f>Recap!G13</f>
        <v>0</v>
      </c>
      <c r="H20" s="64">
        <f>IF($G$14=0,0,ROUND(G20/$G$14*1000,2))</f>
        <v>0</v>
      </c>
      <c r="I20" s="65">
        <f t="shared" si="0"/>
        <v>0</v>
      </c>
      <c r="J20" s="64">
        <f t="shared" si="1"/>
        <v>0</v>
      </c>
      <c r="K20" s="64"/>
      <c r="L20" s="63"/>
      <c r="M20" s="65">
        <f>G20</f>
        <v>0</v>
      </c>
      <c r="N20" s="64">
        <f t="shared" si="2"/>
        <v>0</v>
      </c>
      <c r="O20" s="65">
        <f t="shared" si="3"/>
        <v>0</v>
      </c>
      <c r="P20" s="64">
        <f t="shared" si="6"/>
        <v>0</v>
      </c>
      <c r="Q20" s="64"/>
      <c r="R20" s="63"/>
    </row>
    <row r="21" spans="2:18" s="69" customFormat="1" x14ac:dyDescent="0.25">
      <c r="C21" s="70" t="s">
        <v>87</v>
      </c>
      <c r="D21" s="70"/>
      <c r="E21" s="71">
        <v>0</v>
      </c>
      <c r="F21" s="72">
        <v>0</v>
      </c>
      <c r="G21" s="128">
        <f>'Building Reserve'!H27</f>
        <v>0</v>
      </c>
      <c r="H21" s="73">
        <f t="shared" si="4"/>
        <v>0</v>
      </c>
      <c r="I21" s="74">
        <f t="shared" si="0"/>
        <v>0</v>
      </c>
      <c r="J21" s="73">
        <f t="shared" si="1"/>
        <v>0</v>
      </c>
      <c r="K21" s="73"/>
      <c r="L21" s="72"/>
      <c r="M21" s="74">
        <f>G21</f>
        <v>0</v>
      </c>
      <c r="N21" s="73">
        <f t="shared" si="2"/>
        <v>0</v>
      </c>
      <c r="O21" s="74">
        <f t="shared" si="3"/>
        <v>0</v>
      </c>
      <c r="P21" s="73">
        <f t="shared" si="6"/>
        <v>0</v>
      </c>
      <c r="Q21" s="75"/>
      <c r="R21" s="76"/>
    </row>
    <row r="22" spans="2:18" ht="17.25" x14ac:dyDescent="0.4">
      <c r="B22"/>
      <c r="C22" s="66" t="s">
        <v>88</v>
      </c>
      <c r="E22" s="67">
        <f t="shared" ref="E22:J22" si="7">SUM(E17:E21)</f>
        <v>0</v>
      </c>
      <c r="F22" s="63">
        <f t="shared" si="7"/>
        <v>0</v>
      </c>
      <c r="G22" s="77">
        <f t="shared" si="7"/>
        <v>0</v>
      </c>
      <c r="H22" s="78">
        <f t="shared" si="7"/>
        <v>0</v>
      </c>
      <c r="I22" s="79">
        <f t="shared" si="7"/>
        <v>0</v>
      </c>
      <c r="J22" s="80">
        <f t="shared" si="7"/>
        <v>0</v>
      </c>
      <c r="K22" s="81">
        <f>ROUND(J22*1350/1000,2)</f>
        <v>0</v>
      </c>
      <c r="L22" s="82">
        <f>+K22*2</f>
        <v>0</v>
      </c>
      <c r="M22" s="68">
        <f>SUM(M17:M21)</f>
        <v>0</v>
      </c>
      <c r="N22" s="64">
        <f>SUM(N17:N21)</f>
        <v>0</v>
      </c>
      <c r="O22" s="68">
        <f>SUM(O17:O21)</f>
        <v>0</v>
      </c>
      <c r="P22" s="64">
        <f>SUM(P17:P21)</f>
        <v>0</v>
      </c>
      <c r="Q22" s="83"/>
      <c r="R22" s="84"/>
    </row>
    <row r="23" spans="2:18" ht="17.25" x14ac:dyDescent="0.4">
      <c r="B23"/>
      <c r="C23" s="66"/>
      <c r="E23" s="67"/>
      <c r="F23" s="63"/>
      <c r="G23" s="77"/>
      <c r="H23" s="78"/>
      <c r="I23" s="85"/>
      <c r="J23" s="86"/>
      <c r="K23" s="87"/>
      <c r="L23" s="88"/>
      <c r="M23" s="68"/>
      <c r="N23" s="64"/>
      <c r="O23" s="68"/>
      <c r="P23" s="64"/>
      <c r="Q23" s="83"/>
      <c r="R23" s="84"/>
    </row>
    <row r="24" spans="2:18" s="69" customFormat="1" x14ac:dyDescent="0.25">
      <c r="C24" s="70" t="s">
        <v>89</v>
      </c>
      <c r="D24" s="70"/>
      <c r="E24" s="89"/>
      <c r="F24" s="72"/>
      <c r="G24" s="131" t="s">
        <v>90</v>
      </c>
      <c r="H24" s="132"/>
      <c r="I24" s="132"/>
      <c r="J24" s="132"/>
      <c r="K24" s="73"/>
      <c r="L24" s="72"/>
      <c r="M24" s="129">
        <f>General!H38</f>
        <v>0</v>
      </c>
      <c r="N24" s="73">
        <f>IF($M$14=0,0,ROUND(M24/$M$14*1000,2))</f>
        <v>0</v>
      </c>
      <c r="O24" s="90">
        <f>+M24-$E24</f>
        <v>0</v>
      </c>
      <c r="P24" s="73">
        <f>+N24-$F24</f>
        <v>0</v>
      </c>
      <c r="Q24" s="83"/>
      <c r="R24" s="91"/>
    </row>
    <row r="25" spans="2:18" ht="17.25" x14ac:dyDescent="0.4">
      <c r="B25"/>
      <c r="C25" s="66" t="s">
        <v>91</v>
      </c>
      <c r="E25" s="92">
        <f>SUM(E22:E24)</f>
        <v>0</v>
      </c>
      <c r="F25" s="93">
        <f>SUM(F22:F24)</f>
        <v>0</v>
      </c>
      <c r="G25" s="94"/>
      <c r="H25" s="95"/>
      <c r="I25" s="96"/>
      <c r="J25" s="95"/>
      <c r="K25" s="97"/>
      <c r="L25" s="98"/>
      <c r="M25" s="99">
        <f>SUM(M22:M24)</f>
        <v>0</v>
      </c>
      <c r="N25" s="100">
        <f>SUM(N22:N24)</f>
        <v>0</v>
      </c>
      <c r="O25" s="101">
        <f t="shared" ref="O25:P25" si="8">SUM(O22:O24)</f>
        <v>0</v>
      </c>
      <c r="P25" s="100">
        <f t="shared" si="8"/>
        <v>0</v>
      </c>
      <c r="Q25" s="83"/>
      <c r="R25" s="84"/>
    </row>
    <row r="26" spans="2:18" x14ac:dyDescent="0.25">
      <c r="E26" s="62"/>
      <c r="F26" s="63"/>
      <c r="G26" s="102"/>
      <c r="H26" s="103"/>
      <c r="I26" s="104"/>
      <c r="J26" s="103"/>
      <c r="K26" s="103"/>
      <c r="L26" s="105"/>
      <c r="M26" s="65"/>
      <c r="N26" s="64"/>
      <c r="O26" s="65"/>
      <c r="P26" s="64"/>
      <c r="Q26" s="83"/>
      <c r="R26" s="84"/>
    </row>
    <row r="27" spans="2:18" x14ac:dyDescent="0.25">
      <c r="B27" s="41" t="s">
        <v>92</v>
      </c>
      <c r="E27" s="62"/>
      <c r="F27" s="63"/>
      <c r="G27" s="102"/>
      <c r="H27" s="103"/>
      <c r="I27" s="104"/>
      <c r="J27" s="103"/>
      <c r="K27" s="103"/>
      <c r="L27" s="105"/>
      <c r="M27" s="65"/>
      <c r="N27" s="64"/>
      <c r="O27" s="65"/>
      <c r="P27" s="64"/>
      <c r="Q27" s="83"/>
      <c r="R27" s="84"/>
    </row>
    <row r="28" spans="2:18" x14ac:dyDescent="0.25">
      <c r="C28" s="66" t="s">
        <v>93</v>
      </c>
      <c r="D28" s="66"/>
      <c r="E28" s="67"/>
      <c r="F28" s="63"/>
      <c r="G28" s="67"/>
      <c r="H28" s="64"/>
      <c r="I28" s="68"/>
      <c r="J28" s="64"/>
      <c r="K28" s="64"/>
      <c r="L28" s="63"/>
      <c r="M28" s="130">
        <f>General!H39</f>
        <v>0</v>
      </c>
      <c r="N28" s="64">
        <f t="shared" ref="N28:N32" si="9">IF($M$14=0,0,ROUND(M28/$M$14*1000,2))</f>
        <v>0</v>
      </c>
      <c r="O28" s="68">
        <f>+M28-$E28</f>
        <v>0</v>
      </c>
      <c r="P28" s="64">
        <f>+N28-$F28</f>
        <v>0</v>
      </c>
      <c r="Q28" s="83"/>
      <c r="R28" s="84"/>
    </row>
    <row r="29" spans="2:18" x14ac:dyDescent="0.25">
      <c r="C29" s="66" t="s">
        <v>94</v>
      </c>
      <c r="D29" s="66"/>
      <c r="E29" s="62"/>
      <c r="F29" s="63"/>
      <c r="G29" s="62"/>
      <c r="H29" s="64"/>
      <c r="I29" s="65"/>
      <c r="J29" s="64"/>
      <c r="K29" s="64"/>
      <c r="L29" s="63"/>
      <c r="M29" s="65">
        <f>Recap!G14</f>
        <v>0</v>
      </c>
      <c r="N29" s="64">
        <f>IF($M$14=0,0,ROUND(M29/$M$14*1000,2))</f>
        <v>0</v>
      </c>
      <c r="O29" s="65">
        <f t="shared" ref="O29:O32" si="10">+M29-$E29</f>
        <v>0</v>
      </c>
      <c r="P29" s="64">
        <f t="shared" ref="P29:P32" si="11">+N29-$F29</f>
        <v>0</v>
      </c>
      <c r="Q29" s="83"/>
      <c r="R29" s="84"/>
    </row>
    <row r="30" spans="2:18" x14ac:dyDescent="0.25">
      <c r="C30" s="66" t="s">
        <v>95</v>
      </c>
      <c r="D30" s="66"/>
      <c r="E30" s="62"/>
      <c r="F30" s="63"/>
      <c r="G30" s="62"/>
      <c r="H30" s="64"/>
      <c r="I30" s="65"/>
      <c r="J30" s="64"/>
      <c r="K30" s="64"/>
      <c r="L30" s="63"/>
      <c r="M30" s="65">
        <f>Recap!G15</f>
        <v>0</v>
      </c>
      <c r="N30" s="64">
        <f t="shared" si="9"/>
        <v>0</v>
      </c>
      <c r="O30" s="65">
        <f t="shared" si="10"/>
        <v>0</v>
      </c>
      <c r="P30" s="64">
        <f t="shared" si="11"/>
        <v>0</v>
      </c>
      <c r="Q30" s="83"/>
      <c r="R30" s="84"/>
    </row>
    <row r="31" spans="2:18" x14ac:dyDescent="0.25">
      <c r="C31" s="66" t="s">
        <v>44</v>
      </c>
      <c r="D31" s="66"/>
      <c r="E31" s="62"/>
      <c r="F31" s="63"/>
      <c r="G31" s="62"/>
      <c r="H31" s="64"/>
      <c r="I31" s="65"/>
      <c r="J31" s="64"/>
      <c r="K31" s="64"/>
      <c r="L31" s="63"/>
      <c r="M31" s="65">
        <f>Recap!G16</f>
        <v>0</v>
      </c>
      <c r="N31" s="64">
        <f t="shared" si="9"/>
        <v>0</v>
      </c>
      <c r="O31" s="65">
        <f t="shared" si="10"/>
        <v>0</v>
      </c>
      <c r="P31" s="64">
        <f t="shared" si="11"/>
        <v>0</v>
      </c>
      <c r="Q31" s="83"/>
      <c r="R31" s="84"/>
    </row>
    <row r="32" spans="2:18" s="69" customFormat="1" x14ac:dyDescent="0.25">
      <c r="C32" s="70" t="s">
        <v>87</v>
      </c>
      <c r="D32" s="70"/>
      <c r="E32" s="71"/>
      <c r="F32" s="72"/>
      <c r="G32" s="71"/>
      <c r="H32" s="73"/>
      <c r="I32" s="74"/>
      <c r="J32" s="73"/>
      <c r="K32" s="73"/>
      <c r="L32" s="72"/>
      <c r="M32" s="74">
        <f>'Building Reserve'!H26</f>
        <v>0</v>
      </c>
      <c r="N32" s="73">
        <f t="shared" si="9"/>
        <v>0</v>
      </c>
      <c r="O32" s="74">
        <f t="shared" si="10"/>
        <v>0</v>
      </c>
      <c r="P32" s="73">
        <f t="shared" si="11"/>
        <v>0</v>
      </c>
      <c r="Q32" s="106"/>
      <c r="R32" s="91"/>
    </row>
    <row r="33" spans="2:18" ht="17.25" x14ac:dyDescent="0.4">
      <c r="B33"/>
      <c r="C33" s="66" t="s">
        <v>96</v>
      </c>
      <c r="E33" s="92">
        <f>SUM(E28:E32)</f>
        <v>0</v>
      </c>
      <c r="F33" s="93">
        <f t="shared" ref="F33" si="12">SUM(F28:F32)</f>
        <v>0</v>
      </c>
      <c r="G33" s="107"/>
      <c r="H33" s="100"/>
      <c r="I33" s="108"/>
      <c r="J33" s="100"/>
      <c r="K33" s="100"/>
      <c r="L33" s="93"/>
      <c r="M33" s="99">
        <f t="shared" ref="M33:P33" si="13">SUM(M28:M32)</f>
        <v>0</v>
      </c>
      <c r="N33" s="100">
        <f t="shared" si="13"/>
        <v>0</v>
      </c>
      <c r="O33" s="99">
        <f t="shared" si="13"/>
        <v>0</v>
      </c>
      <c r="P33" s="100">
        <f t="shared" si="13"/>
        <v>0</v>
      </c>
      <c r="Q33" s="64"/>
      <c r="R33" s="63"/>
    </row>
    <row r="34" spans="2:18" x14ac:dyDescent="0.25">
      <c r="E34" s="62"/>
      <c r="F34" s="63"/>
      <c r="G34" s="62"/>
      <c r="H34" s="64"/>
      <c r="I34" s="65"/>
      <c r="J34" s="64"/>
      <c r="K34" s="64"/>
      <c r="L34" s="63"/>
      <c r="M34" s="65"/>
      <c r="N34" s="64"/>
      <c r="O34" s="65"/>
      <c r="P34" s="64"/>
      <c r="Q34" s="64"/>
      <c r="R34" s="63"/>
    </row>
    <row r="35" spans="2:18" s="111" customFormat="1" ht="17.25" x14ac:dyDescent="0.4">
      <c r="B35" s="109"/>
      <c r="C35" s="110" t="s">
        <v>97</v>
      </c>
      <c r="E35" s="77">
        <f>+E33+E25</f>
        <v>0</v>
      </c>
      <c r="F35" s="112">
        <f>+F33+F25</f>
        <v>0</v>
      </c>
      <c r="G35" s="77"/>
      <c r="H35" s="78"/>
      <c r="I35" s="113"/>
      <c r="J35" s="78"/>
      <c r="K35" s="114"/>
      <c r="L35" s="115"/>
      <c r="M35" s="116">
        <f>+M33+M25</f>
        <v>0</v>
      </c>
      <c r="N35" s="78">
        <f>+N33+N25</f>
        <v>0</v>
      </c>
      <c r="O35" s="117">
        <f t="shared" ref="O35:P35" si="14">+O33+O25</f>
        <v>0</v>
      </c>
      <c r="P35" s="80">
        <f t="shared" si="14"/>
        <v>0</v>
      </c>
      <c r="Q35" s="81">
        <f>ROUND(P35*1350/1000,2)</f>
        <v>0</v>
      </c>
      <c r="R35" s="118">
        <f>+Q35*2</f>
        <v>0</v>
      </c>
    </row>
    <row r="36" spans="2:18" x14ac:dyDescent="0.25">
      <c r="E36" s="119"/>
      <c r="F36" s="120"/>
      <c r="G36" s="119"/>
      <c r="H36" s="23"/>
      <c r="I36" s="121"/>
      <c r="J36" s="23"/>
      <c r="K36" s="23"/>
      <c r="L36" s="120"/>
      <c r="M36" s="122"/>
      <c r="N36" s="122"/>
      <c r="O36" s="122"/>
      <c r="P36" s="122"/>
      <c r="Q36" s="122"/>
      <c r="R36" s="123"/>
    </row>
  </sheetData>
  <mergeCells count="8">
    <mergeCell ref="G24:J24"/>
    <mergeCell ref="A3:C3"/>
    <mergeCell ref="E11:F11"/>
    <mergeCell ref="G11:L11"/>
    <mergeCell ref="M11:R11"/>
    <mergeCell ref="E14:F14"/>
    <mergeCell ref="G14:H14"/>
    <mergeCell ref="M14:N14"/>
  </mergeCells>
  <pageMargins left="0.7" right="0.7" top="0.75" bottom="0.75" header="0.3" footer="0.3"/>
  <pageSetup scale="58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9"/>
  <sheetViews>
    <sheetView zoomScale="80" zoomScaleNormal="80" workbookViewId="0">
      <selection activeCell="R21" sqref="R21"/>
    </sheetView>
  </sheetViews>
  <sheetFormatPr defaultRowHeight="15" x14ac:dyDescent="0.25"/>
  <cols>
    <col min="1" max="1" width="3.28515625" customWidth="1"/>
    <col min="2" max="2" width="29.5703125" bestFit="1" customWidth="1"/>
    <col min="3" max="3" width="15.7109375" style="16" customWidth="1"/>
    <col min="4" max="4" width="2.42578125" style="16" bestFit="1" customWidth="1"/>
    <col min="5" max="5" width="15.7109375" style="16" customWidth="1"/>
    <col min="6" max="6" width="2.42578125" style="16" bestFit="1" customWidth="1"/>
    <col min="7" max="7" width="15.7109375" style="16" customWidth="1"/>
    <col min="8" max="8" width="2" style="16" bestFit="1" customWidth="1"/>
    <col min="9" max="9" width="15.7109375" style="16" customWidth="1"/>
    <col min="10" max="10" width="3.7109375" style="16" customWidth="1"/>
    <col min="11" max="11" width="15.7109375" style="21" customWidth="1"/>
    <col min="12" max="12" width="9.140625" style="16"/>
  </cols>
  <sheetData>
    <row r="1" spans="1:12" ht="18.75" x14ac:dyDescent="0.3">
      <c r="A1" s="26">
        <f>'Start Here'!B1</f>
        <v>0</v>
      </c>
    </row>
    <row r="2" spans="1:12" x14ac:dyDescent="0.25">
      <c r="A2" t="s">
        <v>100</v>
      </c>
    </row>
    <row r="3" spans="1:12" x14ac:dyDescent="0.25">
      <c r="A3" s="133">
        <f ca="1">TODAY()</f>
        <v>42793</v>
      </c>
      <c r="B3" s="133"/>
    </row>
    <row r="6" spans="1:12" x14ac:dyDescent="0.25">
      <c r="C6" s="144" t="s">
        <v>19</v>
      </c>
      <c r="D6" s="144"/>
      <c r="E6" s="144"/>
      <c r="F6" s="144"/>
      <c r="G6" s="144"/>
      <c r="H6" s="144"/>
      <c r="I6" s="144"/>
    </row>
    <row r="7" spans="1:12" s="14" customFormat="1" ht="30" x14ac:dyDescent="0.25">
      <c r="C7" s="17" t="s">
        <v>0</v>
      </c>
      <c r="D7" s="18" t="s">
        <v>29</v>
      </c>
      <c r="E7" s="17" t="s">
        <v>20</v>
      </c>
      <c r="F7" s="17" t="str">
        <f>D7</f>
        <v>+</v>
      </c>
      <c r="G7" s="17" t="s">
        <v>21</v>
      </c>
      <c r="H7" s="27" t="s">
        <v>22</v>
      </c>
      <c r="I7" s="17" t="s">
        <v>23</v>
      </c>
      <c r="J7" s="17"/>
      <c r="K7" s="22" t="s">
        <v>24</v>
      </c>
      <c r="L7" s="19"/>
    </row>
    <row r="8" spans="1:12" x14ac:dyDescent="0.25">
      <c r="B8" s="21" t="s">
        <v>31</v>
      </c>
      <c r="C8" s="16">
        <f>General!H15</f>
        <v>0</v>
      </c>
      <c r="E8" s="16">
        <f>General!H35</f>
        <v>0</v>
      </c>
      <c r="G8" s="16">
        <f>General!H37</f>
        <v>0</v>
      </c>
      <c r="I8" s="16">
        <f>General!H41</f>
        <v>0</v>
      </c>
      <c r="K8" s="21" t="str">
        <f>General!D46</f>
        <v/>
      </c>
    </row>
    <row r="9" spans="1:12" s="21" customFormat="1" x14ac:dyDescent="0.25">
      <c r="B9" s="21" t="s">
        <v>12</v>
      </c>
      <c r="C9" s="21">
        <f>Transportation!H15</f>
        <v>0</v>
      </c>
      <c r="E9" s="21">
        <f>Transportation!H27</f>
        <v>0</v>
      </c>
      <c r="G9" s="21">
        <f>Transportation!H29</f>
        <v>0</v>
      </c>
      <c r="I9" s="21">
        <f>Transportation!H31</f>
        <v>0</v>
      </c>
      <c r="K9" s="21" t="str">
        <f>Transportation!D36</f>
        <v/>
      </c>
    </row>
    <row r="10" spans="1:12" s="21" customFormat="1" x14ac:dyDescent="0.25">
      <c r="B10" s="21" t="s">
        <v>11</v>
      </c>
      <c r="C10" s="21">
        <f>'Bus Depreciation'!H15</f>
        <v>0</v>
      </c>
      <c r="E10" s="21">
        <f>'Bus Depreciation'!H24</f>
        <v>0</v>
      </c>
      <c r="G10" s="21">
        <f>'Bus Depreciation'!H26</f>
        <v>0</v>
      </c>
      <c r="I10" s="21">
        <f>'Bus Depreciation'!H28</f>
        <v>0</v>
      </c>
      <c r="K10" s="21" t="str">
        <f>'Bus Depreciation'!D33</f>
        <v/>
      </c>
    </row>
    <row r="11" spans="1:12" s="21" customFormat="1" x14ac:dyDescent="0.25">
      <c r="B11" s="21" t="s">
        <v>13</v>
      </c>
      <c r="C11" s="21">
        <f>Tuition!H15</f>
        <v>0</v>
      </c>
      <c r="E11" s="21">
        <f>Tuition!H24</f>
        <v>0</v>
      </c>
      <c r="G11" s="21">
        <f>Tuition!H26</f>
        <v>0</v>
      </c>
      <c r="I11" s="21">
        <f>Tuition!H28</f>
        <v>0</v>
      </c>
      <c r="K11" s="21" t="str">
        <f>Tuition!D33</f>
        <v/>
      </c>
    </row>
    <row r="12" spans="1:12" s="21" customFormat="1" x14ac:dyDescent="0.25">
      <c r="B12" s="21" t="s">
        <v>14</v>
      </c>
      <c r="C12" s="21">
        <f>Retirement!H15</f>
        <v>0</v>
      </c>
      <c r="E12" s="21">
        <f>Retirement!H24</f>
        <v>0</v>
      </c>
      <c r="G12" s="21">
        <v>0</v>
      </c>
      <c r="I12" s="21">
        <f>Retirement!H26</f>
        <v>0</v>
      </c>
      <c r="K12" s="21">
        <v>0</v>
      </c>
    </row>
    <row r="13" spans="1:12" s="21" customFormat="1" x14ac:dyDescent="0.25">
      <c r="B13" s="21" t="s">
        <v>15</v>
      </c>
      <c r="C13" s="21">
        <f>'Adult Ed'!H15</f>
        <v>0</v>
      </c>
      <c r="E13" s="21">
        <f>'Adult Ed'!H24</f>
        <v>0</v>
      </c>
      <c r="G13" s="21">
        <f>'Adult Ed'!H26</f>
        <v>0</v>
      </c>
      <c r="I13" s="21">
        <f>'Adult Ed'!H28</f>
        <v>0</v>
      </c>
      <c r="K13" s="21" t="str">
        <f>'Adult Ed'!D33</f>
        <v/>
      </c>
    </row>
    <row r="14" spans="1:12" s="21" customFormat="1" x14ac:dyDescent="0.25">
      <c r="B14" s="21" t="s">
        <v>16</v>
      </c>
      <c r="C14" s="21">
        <f>Technology!H15</f>
        <v>0</v>
      </c>
      <c r="E14" s="21">
        <f>Technology!H24</f>
        <v>0</v>
      </c>
      <c r="G14" s="21">
        <f>Technology!H26</f>
        <v>0</v>
      </c>
      <c r="I14" s="21">
        <f>Technology!H28</f>
        <v>0</v>
      </c>
      <c r="K14" s="21" t="str">
        <f>Technology!D33</f>
        <v/>
      </c>
    </row>
    <row r="15" spans="1:12" s="21" customFormat="1" x14ac:dyDescent="0.25">
      <c r="B15" s="21" t="s">
        <v>17</v>
      </c>
      <c r="C15" s="21">
        <f>Flexibility!H15</f>
        <v>0</v>
      </c>
      <c r="E15" s="21">
        <f>Flexibility!H24</f>
        <v>0</v>
      </c>
      <c r="G15" s="21">
        <f>Flexibility!H26</f>
        <v>0</v>
      </c>
      <c r="I15" s="21">
        <f>Flexibility!H28</f>
        <v>0</v>
      </c>
      <c r="K15" s="21" t="str">
        <f>Flexibility!D33</f>
        <v/>
      </c>
    </row>
    <row r="16" spans="1:12" s="21" customFormat="1" x14ac:dyDescent="0.25">
      <c r="B16" s="21" t="s">
        <v>18</v>
      </c>
      <c r="C16" s="21">
        <f>'Debt Service'!H15</f>
        <v>0</v>
      </c>
      <c r="E16" s="21">
        <f>'Debt Service'!H24</f>
        <v>0</v>
      </c>
      <c r="G16" s="21">
        <f>'Debt Service'!H26</f>
        <v>0</v>
      </c>
      <c r="I16" s="21">
        <f>'Debt Service'!H28</f>
        <v>0</v>
      </c>
      <c r="K16" s="21" t="str">
        <f>'Debt Service'!D33</f>
        <v/>
      </c>
    </row>
    <row r="17" spans="2:11" s="21" customFormat="1" x14ac:dyDescent="0.25">
      <c r="B17" s="23" t="s">
        <v>32</v>
      </c>
      <c r="C17" s="23">
        <f>'Building Reserve'!H15</f>
        <v>0</v>
      </c>
      <c r="D17" s="23"/>
      <c r="E17" s="23">
        <f>'Building Reserve'!H24</f>
        <v>0</v>
      </c>
      <c r="F17" s="23"/>
      <c r="G17" s="23">
        <f>'Building Reserve'!H26</f>
        <v>0</v>
      </c>
      <c r="H17" s="23"/>
      <c r="I17" s="23">
        <f>'Building Reserve'!H30</f>
        <v>0</v>
      </c>
      <c r="J17" s="23"/>
      <c r="K17" s="23" t="str">
        <f>'Building Reserve'!D35</f>
        <v/>
      </c>
    </row>
    <row r="19" spans="2:11" x14ac:dyDescent="0.25">
      <c r="B19" s="15" t="s">
        <v>25</v>
      </c>
      <c r="C19" s="20">
        <f>SUM(C8:C18)</f>
        <v>0</v>
      </c>
      <c r="D19" s="20"/>
      <c r="E19" s="20">
        <f t="shared" ref="E19:K19" si="0">SUM(E8:E18)</f>
        <v>0</v>
      </c>
      <c r="F19" s="20"/>
      <c r="G19" s="20">
        <f t="shared" si="0"/>
        <v>0</v>
      </c>
      <c r="H19" s="20"/>
      <c r="I19" s="20">
        <f t="shared" si="0"/>
        <v>0</v>
      </c>
      <c r="J19" s="20"/>
      <c r="K19" s="30">
        <f t="shared" si="0"/>
        <v>0</v>
      </c>
    </row>
  </sheetData>
  <sheetProtection sheet="1" objects="1" scenarios="1"/>
  <mergeCells count="2">
    <mergeCell ref="C6:I6"/>
    <mergeCell ref="A3:B3"/>
  </mergeCells>
  <pageMargins left="0.7" right="0.7" top="0.75" bottom="0.75" header="0.3" footer="0.3"/>
  <pageSetup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49"/>
  <sheetViews>
    <sheetView workbookViewId="0">
      <selection activeCell="B44" sqref="B44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">
        <v>101</v>
      </c>
    </row>
    <row r="3" spans="1:8" x14ac:dyDescent="0.25">
      <c r="A3" s="1" t="s">
        <v>31</v>
      </c>
    </row>
    <row r="4" spans="1:8" x14ac:dyDescent="0.25">
      <c r="A4" s="145">
        <f ca="1">TODAY()</f>
        <v>42793</v>
      </c>
      <c r="B4" s="145"/>
    </row>
    <row r="9" spans="1:8" ht="17.25" x14ac:dyDescent="0.4">
      <c r="B9" s="9" t="s">
        <v>9</v>
      </c>
    </row>
    <row r="10" spans="1:8" x14ac:dyDescent="0.25">
      <c r="B10" s="3" t="s">
        <v>6</v>
      </c>
      <c r="D10" s="7"/>
    </row>
    <row r="11" spans="1:8" x14ac:dyDescent="0.25">
      <c r="B11" s="3" t="s">
        <v>7</v>
      </c>
      <c r="D11" s="7"/>
    </row>
    <row r="12" spans="1:8" x14ac:dyDescent="0.25">
      <c r="B12" s="3" t="s">
        <v>102</v>
      </c>
      <c r="D12" s="7"/>
    </row>
    <row r="13" spans="1:8" ht="17.25" x14ac:dyDescent="0.4">
      <c r="B13" s="3" t="s">
        <v>58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8"/>
    </row>
    <row r="17" spans="2:6" x14ac:dyDescent="0.25">
      <c r="B17" s="5" t="s">
        <v>54</v>
      </c>
      <c r="C17" s="5"/>
    </row>
    <row r="18" spans="2:6" x14ac:dyDescent="0.25">
      <c r="B18" s="3"/>
      <c r="C18" s="3"/>
      <c r="D18" s="3" t="s">
        <v>52</v>
      </c>
      <c r="F18" s="4"/>
    </row>
    <row r="19" spans="2:6" x14ac:dyDescent="0.25">
      <c r="B19" s="3"/>
      <c r="C19" s="3"/>
      <c r="D19" s="3" t="s">
        <v>53</v>
      </c>
      <c r="F19" s="4"/>
    </row>
    <row r="20" spans="2:6" x14ac:dyDescent="0.25">
      <c r="B20" s="3"/>
      <c r="C20" s="3"/>
      <c r="D20" s="3" t="s">
        <v>59</v>
      </c>
      <c r="F20" s="4"/>
    </row>
    <row r="21" spans="2:6" x14ac:dyDescent="0.25">
      <c r="B21" s="3"/>
      <c r="C21" s="3"/>
      <c r="D21" s="3" t="s">
        <v>60</v>
      </c>
      <c r="F21" s="4"/>
    </row>
    <row r="22" spans="2:6" x14ac:dyDescent="0.25">
      <c r="B22" s="3"/>
      <c r="C22" s="3"/>
      <c r="D22" s="3" t="s">
        <v>61</v>
      </c>
      <c r="F22" s="4"/>
    </row>
    <row r="23" spans="2:6" x14ac:dyDescent="0.25">
      <c r="B23" s="3"/>
      <c r="C23" s="3"/>
      <c r="D23" s="3" t="s">
        <v>62</v>
      </c>
      <c r="F23" s="4"/>
    </row>
    <row r="24" spans="2:6" x14ac:dyDescent="0.25">
      <c r="B24" s="3"/>
      <c r="C24" s="3"/>
      <c r="D24" s="3" t="s">
        <v>63</v>
      </c>
      <c r="F24" s="4"/>
    </row>
    <row r="25" spans="2:6" x14ac:dyDescent="0.25">
      <c r="B25" s="3"/>
      <c r="C25" s="3"/>
      <c r="D25" s="3" t="s">
        <v>64</v>
      </c>
      <c r="F25" s="4"/>
    </row>
    <row r="26" spans="2:6" x14ac:dyDescent="0.25">
      <c r="B26" s="3"/>
      <c r="C26" s="3"/>
      <c r="D26" s="3" t="s">
        <v>65</v>
      </c>
      <c r="F26" s="4"/>
    </row>
    <row r="27" spans="2:6" x14ac:dyDescent="0.25">
      <c r="B27" s="3"/>
      <c r="C27" s="3"/>
      <c r="D27" s="3" t="s">
        <v>69</v>
      </c>
      <c r="F27" s="4"/>
    </row>
    <row r="28" spans="2:6" x14ac:dyDescent="0.25">
      <c r="B28" s="3"/>
      <c r="C28" s="3"/>
      <c r="D28" s="3" t="s">
        <v>66</v>
      </c>
      <c r="F28" s="4"/>
    </row>
    <row r="29" spans="2:6" x14ac:dyDescent="0.25">
      <c r="B29" s="3"/>
      <c r="C29" s="3"/>
      <c r="D29" s="3" t="s">
        <v>67</v>
      </c>
      <c r="F29" s="4"/>
    </row>
    <row r="30" spans="2:6" x14ac:dyDescent="0.25">
      <c r="B30" s="12" t="s">
        <v>10</v>
      </c>
      <c r="C30" s="6"/>
      <c r="D30" s="4"/>
      <c r="F30" s="4"/>
    </row>
    <row r="31" spans="2:6" x14ac:dyDescent="0.25">
      <c r="B31" s="12" t="s">
        <v>10</v>
      </c>
      <c r="C31" s="6"/>
      <c r="D31" s="4"/>
      <c r="F31" s="7"/>
    </row>
    <row r="32" spans="2:6" x14ac:dyDescent="0.25">
      <c r="B32" s="12" t="s">
        <v>10</v>
      </c>
      <c r="C32" s="6"/>
      <c r="D32" s="4"/>
      <c r="F32" s="7"/>
    </row>
    <row r="33" spans="2:8" x14ac:dyDescent="0.25">
      <c r="B33" s="12" t="s">
        <v>10</v>
      </c>
      <c r="C33" s="6"/>
      <c r="D33" s="4"/>
      <c r="F33" s="7"/>
    </row>
    <row r="34" spans="2:8" x14ac:dyDescent="0.25">
      <c r="B34" s="12" t="s">
        <v>10</v>
      </c>
      <c r="C34" s="6"/>
      <c r="D34" s="4"/>
      <c r="F34" s="4"/>
    </row>
    <row r="35" spans="2:8" x14ac:dyDescent="0.25">
      <c r="D35" s="3" t="s">
        <v>2</v>
      </c>
      <c r="H35" s="28">
        <f>SUM(F18:F34)</f>
        <v>0</v>
      </c>
    </row>
    <row r="37" spans="2:8" ht="17.25" x14ac:dyDescent="0.4">
      <c r="B37" s="9" t="s">
        <v>103</v>
      </c>
      <c r="H37" s="28"/>
    </row>
    <row r="38" spans="2:8" x14ac:dyDescent="0.25">
      <c r="D38" s="3" t="s">
        <v>104</v>
      </c>
      <c r="H38" s="127">
        <v>0</v>
      </c>
    </row>
    <row r="39" spans="2:8" x14ac:dyDescent="0.25">
      <c r="D39" s="3" t="s">
        <v>105</v>
      </c>
      <c r="H39" s="127">
        <v>0</v>
      </c>
    </row>
    <row r="41" spans="2:8" x14ac:dyDescent="0.25">
      <c r="B41" s="1" t="s">
        <v>4</v>
      </c>
      <c r="H41" s="8">
        <f>SUM(H15:H40)</f>
        <v>0</v>
      </c>
    </row>
    <row r="44" spans="2:8" x14ac:dyDescent="0.25">
      <c r="B44" s="3" t="s">
        <v>72</v>
      </c>
      <c r="D44" s="13">
        <f>H38+H39</f>
        <v>0</v>
      </c>
    </row>
    <row r="45" spans="2:8" x14ac:dyDescent="0.25">
      <c r="B45" s="24" t="s">
        <v>27</v>
      </c>
      <c r="C45" s="2"/>
      <c r="D45" s="29">
        <f>'Start Here'!E4</f>
        <v>0</v>
      </c>
    </row>
    <row r="46" spans="2:8" x14ac:dyDescent="0.25">
      <c r="B46" s="3" t="s">
        <v>28</v>
      </c>
      <c r="D46" s="25" t="str">
        <f>IF('Start Here'!E4="","",ROUND(D44/D45*1000,2))</f>
        <v/>
      </c>
    </row>
    <row r="49" spans="2:2" x14ac:dyDescent="0.25">
      <c r="B49" s="1" t="s">
        <v>68</v>
      </c>
    </row>
  </sheetData>
  <sheetProtection sheet="1" objects="1" scenarios="1"/>
  <mergeCells count="1">
    <mergeCell ref="A4:B4"/>
  </mergeCells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  <pageSetUpPr fitToPage="1"/>
  </sheetPr>
  <dimension ref="A1:H39"/>
  <sheetViews>
    <sheetView workbookViewId="0">
      <selection activeCell="F14" sqref="F14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FY2017-18 Proposed Adopted Budget</v>
      </c>
    </row>
    <row r="3" spans="1:8" x14ac:dyDescent="0.25">
      <c r="A3" s="1" t="s">
        <v>12</v>
      </c>
    </row>
    <row r="4" spans="1:8" x14ac:dyDescent="0.25">
      <c r="A4" s="145">
        <f ca="1">TODAY()</f>
        <v>42793</v>
      </c>
      <c r="B4" s="145"/>
    </row>
    <row r="9" spans="1:8" ht="17.25" x14ac:dyDescent="0.4">
      <c r="B9" s="9" t="s">
        <v>9</v>
      </c>
    </row>
    <row r="10" spans="1:8" x14ac:dyDescent="0.25">
      <c r="B10" s="3" t="s">
        <v>6</v>
      </c>
      <c r="D10" s="7"/>
    </row>
    <row r="11" spans="1:8" x14ac:dyDescent="0.25">
      <c r="B11" s="3" t="s">
        <v>7</v>
      </c>
      <c r="D11" s="7"/>
    </row>
    <row r="12" spans="1:8" x14ac:dyDescent="0.25">
      <c r="B12" s="3" t="s">
        <v>102</v>
      </c>
      <c r="D12" s="7"/>
    </row>
    <row r="13" spans="1:8" ht="17.25" x14ac:dyDescent="0.4">
      <c r="B13" s="3" t="s">
        <v>58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8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47</v>
      </c>
      <c r="F18" s="4"/>
    </row>
    <row r="19" spans="2:8" x14ac:dyDescent="0.25">
      <c r="B19" s="3"/>
      <c r="C19" s="3"/>
      <c r="D19" s="3" t="s">
        <v>55</v>
      </c>
      <c r="F19" s="4"/>
    </row>
    <row r="20" spans="2:8" x14ac:dyDescent="0.25">
      <c r="B20" s="3"/>
      <c r="C20" s="3"/>
      <c r="D20" s="3" t="s">
        <v>56</v>
      </c>
      <c r="F20" s="4"/>
    </row>
    <row r="21" spans="2:8" x14ac:dyDescent="0.25">
      <c r="B21" s="3"/>
      <c r="C21" s="3"/>
      <c r="D21" s="3" t="s">
        <v>48</v>
      </c>
      <c r="F21" s="4"/>
    </row>
    <row r="22" spans="2:8" x14ac:dyDescent="0.25">
      <c r="B22" s="12" t="s">
        <v>10</v>
      </c>
      <c r="C22" s="6"/>
      <c r="D22" s="4"/>
      <c r="F22" s="4"/>
    </row>
    <row r="23" spans="2:8" x14ac:dyDescent="0.25">
      <c r="B23" s="12" t="s">
        <v>10</v>
      </c>
      <c r="C23" s="6"/>
      <c r="D23" s="4"/>
      <c r="F23" s="7"/>
    </row>
    <row r="24" spans="2:8" x14ac:dyDescent="0.25">
      <c r="B24" s="12" t="s">
        <v>10</v>
      </c>
      <c r="C24" s="6"/>
      <c r="D24" s="4"/>
      <c r="F24" s="7"/>
    </row>
    <row r="25" spans="2:8" x14ac:dyDescent="0.25">
      <c r="B25" s="12" t="s">
        <v>10</v>
      </c>
      <c r="C25" s="6"/>
      <c r="D25" s="4"/>
      <c r="F25" s="7"/>
    </row>
    <row r="26" spans="2:8" x14ac:dyDescent="0.25">
      <c r="B26" s="12" t="s">
        <v>10</v>
      </c>
      <c r="C26" s="6"/>
      <c r="D26" s="4"/>
      <c r="F26" s="4"/>
    </row>
    <row r="27" spans="2:8" x14ac:dyDescent="0.25">
      <c r="D27" s="3" t="s">
        <v>2</v>
      </c>
      <c r="H27" s="28">
        <f>SUM(F18:F26)</f>
        <v>0</v>
      </c>
    </row>
    <row r="29" spans="2:8" x14ac:dyDescent="0.25">
      <c r="B29" s="1" t="s">
        <v>41</v>
      </c>
      <c r="H29" s="2">
        <f>+H31-H27-H15</f>
        <v>0</v>
      </c>
    </row>
    <row r="31" spans="2:8" ht="15.75" thickBot="1" x14ac:dyDescent="0.3">
      <c r="B31" s="1" t="s">
        <v>4</v>
      </c>
      <c r="H31" s="38"/>
    </row>
    <row r="32" spans="2:8" ht="15.75" thickTop="1" x14ac:dyDescent="0.25"/>
    <row r="34" spans="2:4" x14ac:dyDescent="0.25">
      <c r="B34" s="3" t="s">
        <v>70</v>
      </c>
      <c r="D34" s="13">
        <f>H29</f>
        <v>0</v>
      </c>
    </row>
    <row r="35" spans="2:4" x14ac:dyDescent="0.25">
      <c r="B35" s="24" t="s">
        <v>27</v>
      </c>
      <c r="C35" s="2"/>
      <c r="D35" s="29">
        <f>'Start Here'!E4</f>
        <v>0</v>
      </c>
    </row>
    <row r="36" spans="2:4" x14ac:dyDescent="0.25">
      <c r="B36" s="3" t="s">
        <v>28</v>
      </c>
      <c r="D36" s="25" t="str">
        <f>IF('Start Here'!E4="","",ROUND(D34/D35*1000,2))</f>
        <v/>
      </c>
    </row>
    <row r="39" spans="2:4" x14ac:dyDescent="0.25">
      <c r="B39" s="1" t="s">
        <v>57</v>
      </c>
    </row>
  </sheetData>
  <sheetProtection sheet="1" objects="1" scenarios="1"/>
  <mergeCells count="1">
    <mergeCell ref="A4:B4"/>
  </mergeCells>
  <pageMargins left="0.7" right="0.7" top="0.75" bottom="0.75" header="0.3" footer="0.3"/>
  <pageSetup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  <pageSetUpPr fitToPage="1"/>
  </sheetPr>
  <dimension ref="A1:H33"/>
  <sheetViews>
    <sheetView workbookViewId="0">
      <selection activeCell="B13" sqref="B13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Transportation!A2</f>
        <v>FY2017-18 Proposed Adopted Budget</v>
      </c>
    </row>
    <row r="3" spans="1:8" x14ac:dyDescent="0.25">
      <c r="A3" s="1" t="s">
        <v>11</v>
      </c>
    </row>
    <row r="4" spans="1:8" x14ac:dyDescent="0.25">
      <c r="A4" s="145">
        <f ca="1">TODAY()</f>
        <v>42793</v>
      </c>
      <c r="B4" s="145"/>
    </row>
    <row r="9" spans="1:8" ht="17.25" x14ac:dyDescent="0.4">
      <c r="B9" s="9" t="s">
        <v>9</v>
      </c>
    </row>
    <row r="10" spans="1:8" x14ac:dyDescent="0.25">
      <c r="B10" s="3" t="s">
        <v>6</v>
      </c>
      <c r="D10" s="7"/>
    </row>
    <row r="11" spans="1:8" x14ac:dyDescent="0.25">
      <c r="B11" s="3" t="s">
        <v>7</v>
      </c>
      <c r="D11" s="7"/>
    </row>
    <row r="12" spans="1:8" x14ac:dyDescent="0.25">
      <c r="B12" s="3" t="s">
        <v>102</v>
      </c>
      <c r="D12" s="7"/>
    </row>
    <row r="13" spans="1:8" ht="17.25" x14ac:dyDescent="0.4">
      <c r="B13" s="3" t="s">
        <v>58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8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42</v>
      </c>
      <c r="F18" s="4"/>
    </row>
    <row r="19" spans="2:8" x14ac:dyDescent="0.25">
      <c r="B19" s="12" t="s">
        <v>10</v>
      </c>
      <c r="C19" s="6"/>
      <c r="D19" s="4"/>
      <c r="F19" s="4"/>
    </row>
    <row r="20" spans="2:8" x14ac:dyDescent="0.25">
      <c r="B20" s="12" t="s">
        <v>10</v>
      </c>
      <c r="C20" s="6"/>
      <c r="D20" s="4"/>
      <c r="F20" s="7"/>
    </row>
    <row r="21" spans="2:8" x14ac:dyDescent="0.25">
      <c r="B21" s="12" t="s">
        <v>10</v>
      </c>
      <c r="C21" s="6"/>
      <c r="D21" s="4"/>
      <c r="F21" s="7"/>
    </row>
    <row r="22" spans="2:8" x14ac:dyDescent="0.25">
      <c r="B22" s="12" t="s">
        <v>10</v>
      </c>
      <c r="C22" s="6"/>
      <c r="D22" s="4"/>
      <c r="F22" s="7"/>
    </row>
    <row r="23" spans="2:8" x14ac:dyDescent="0.25">
      <c r="B23" s="12" t="s">
        <v>10</v>
      </c>
      <c r="C23" s="6"/>
      <c r="D23" s="4"/>
      <c r="F23" s="4"/>
    </row>
    <row r="24" spans="2:8" x14ac:dyDescent="0.25">
      <c r="D24" s="3" t="s">
        <v>2</v>
      </c>
      <c r="H24" s="28">
        <f>SUM(F18:F23)</f>
        <v>0</v>
      </c>
    </row>
    <row r="26" spans="2:8" x14ac:dyDescent="0.25">
      <c r="B26" s="1" t="s">
        <v>41</v>
      </c>
      <c r="H26" s="4">
        <v>0</v>
      </c>
    </row>
    <row r="28" spans="2:8" x14ac:dyDescent="0.25">
      <c r="B28" s="1" t="s">
        <v>4</v>
      </c>
      <c r="H28" s="8">
        <f>SUM(H15:H27)</f>
        <v>0</v>
      </c>
    </row>
    <row r="31" spans="2:8" x14ac:dyDescent="0.25">
      <c r="B31" s="3" t="s">
        <v>70</v>
      </c>
      <c r="D31" s="13">
        <f>H26</f>
        <v>0</v>
      </c>
    </row>
    <row r="32" spans="2:8" x14ac:dyDescent="0.25">
      <c r="B32" s="24" t="s">
        <v>27</v>
      </c>
      <c r="C32" s="2"/>
      <c r="D32" s="29">
        <f>'Start Here'!E4</f>
        <v>0</v>
      </c>
    </row>
    <row r="33" spans="2:4" x14ac:dyDescent="0.25">
      <c r="B33" s="3" t="s">
        <v>28</v>
      </c>
      <c r="D33" s="25" t="str">
        <f>IF('Start Here'!E4="","",ROUND(D31/D32*1000,2))</f>
        <v/>
      </c>
    </row>
  </sheetData>
  <sheetProtection sheet="1" objects="1" scenarios="1"/>
  <mergeCells count="1">
    <mergeCell ref="A4:B4"/>
  </mergeCells>
  <pageMargins left="0.7" right="0.7" top="0.75" bottom="0.75" header="0.3" footer="0.3"/>
  <pageSetup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H33"/>
  <sheetViews>
    <sheetView workbookViewId="0">
      <selection activeCell="B13" sqref="B13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FY2017-18 Proposed Adopted Budget</v>
      </c>
    </row>
    <row r="3" spans="1:8" x14ac:dyDescent="0.25">
      <c r="A3" s="1" t="s">
        <v>45</v>
      </c>
    </row>
    <row r="4" spans="1:8" x14ac:dyDescent="0.25">
      <c r="A4" s="145">
        <f ca="1">TODAY()</f>
        <v>42793</v>
      </c>
      <c r="B4" s="145"/>
    </row>
    <row r="9" spans="1:8" ht="17.25" x14ac:dyDescent="0.4">
      <c r="B9" s="9" t="s">
        <v>9</v>
      </c>
    </row>
    <row r="10" spans="1:8" x14ac:dyDescent="0.25">
      <c r="B10" s="3" t="s">
        <v>6</v>
      </c>
      <c r="D10" s="7"/>
    </row>
    <row r="11" spans="1:8" x14ac:dyDescent="0.25">
      <c r="B11" s="3" t="s">
        <v>7</v>
      </c>
      <c r="D11" s="7"/>
    </row>
    <row r="12" spans="1:8" x14ac:dyDescent="0.25">
      <c r="B12" s="3" t="s">
        <v>102</v>
      </c>
      <c r="D12" s="7"/>
    </row>
    <row r="13" spans="1:8" ht="17.25" x14ac:dyDescent="0.4">
      <c r="B13" s="3" t="s">
        <v>58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8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46</v>
      </c>
      <c r="F18" s="4"/>
    </row>
    <row r="19" spans="2:8" x14ac:dyDescent="0.25">
      <c r="B19" s="12" t="s">
        <v>10</v>
      </c>
      <c r="C19" s="6"/>
      <c r="D19" s="4"/>
      <c r="F19" s="4"/>
    </row>
    <row r="20" spans="2:8" x14ac:dyDescent="0.25">
      <c r="B20" s="12" t="s">
        <v>10</v>
      </c>
      <c r="C20" s="6"/>
      <c r="D20" s="4"/>
      <c r="F20" s="7"/>
    </row>
    <row r="21" spans="2:8" x14ac:dyDescent="0.25">
      <c r="B21" s="12" t="s">
        <v>10</v>
      </c>
      <c r="C21" s="6"/>
      <c r="D21" s="4"/>
      <c r="F21" s="7"/>
    </row>
    <row r="22" spans="2:8" x14ac:dyDescent="0.25">
      <c r="B22" s="12" t="s">
        <v>10</v>
      </c>
      <c r="C22" s="6"/>
      <c r="D22" s="4"/>
      <c r="F22" s="7"/>
    </row>
    <row r="23" spans="2:8" x14ac:dyDescent="0.25">
      <c r="B23" s="12" t="s">
        <v>10</v>
      </c>
      <c r="C23" s="6"/>
      <c r="D23" s="4"/>
      <c r="F23" s="4"/>
    </row>
    <row r="24" spans="2:8" x14ac:dyDescent="0.25">
      <c r="D24" s="3" t="s">
        <v>2</v>
      </c>
      <c r="H24" s="28">
        <f>SUM(F18:F23)</f>
        <v>0</v>
      </c>
    </row>
    <row r="26" spans="2:8" x14ac:dyDescent="0.25">
      <c r="B26" s="1" t="s">
        <v>41</v>
      </c>
      <c r="H26" s="2">
        <f>+H28-H24-H15</f>
        <v>0</v>
      </c>
    </row>
    <row r="28" spans="2:8" ht="15.75" thickBot="1" x14ac:dyDescent="0.3">
      <c r="B28" s="1" t="s">
        <v>4</v>
      </c>
      <c r="H28" s="38"/>
    </row>
    <row r="29" spans="2:8" ht="15.75" thickTop="1" x14ac:dyDescent="0.25"/>
    <row r="31" spans="2:8" x14ac:dyDescent="0.25">
      <c r="B31" s="3" t="s">
        <v>70</v>
      </c>
      <c r="D31" s="13">
        <f>H26</f>
        <v>0</v>
      </c>
    </row>
    <row r="32" spans="2:8" x14ac:dyDescent="0.25">
      <c r="B32" s="24" t="s">
        <v>27</v>
      </c>
      <c r="C32" s="2"/>
      <c r="D32" s="29">
        <f>'Start Here'!E4</f>
        <v>0</v>
      </c>
    </row>
    <row r="33" spans="2:4" x14ac:dyDescent="0.25">
      <c r="B33" s="3" t="s">
        <v>28</v>
      </c>
      <c r="D33" s="25" t="str">
        <f>IF('Start Here'!E4="","",ROUND(D31/D32*1000,2))</f>
        <v/>
      </c>
    </row>
  </sheetData>
  <sheetProtection sheet="1" objects="1" scenarios="1"/>
  <mergeCells count="1">
    <mergeCell ref="A4:B4"/>
  </mergeCells>
  <pageMargins left="0.7" right="0.7" top="0.75" bottom="0.75" header="0.3" footer="0.3"/>
  <pageSetup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H32"/>
  <sheetViews>
    <sheetView workbookViewId="0">
      <selection activeCell="D21" sqref="D21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4.285156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FY2017-18 Proposed Adopted Budget</v>
      </c>
    </row>
    <row r="3" spans="1:8" x14ac:dyDescent="0.25">
      <c r="A3" s="1" t="s">
        <v>14</v>
      </c>
    </row>
    <row r="4" spans="1:8" x14ac:dyDescent="0.25">
      <c r="A4" s="145">
        <f ca="1">TODAY()</f>
        <v>42793</v>
      </c>
      <c r="B4" s="145"/>
    </row>
    <row r="9" spans="1:8" ht="17.25" x14ac:dyDescent="0.4">
      <c r="B9" s="9" t="s">
        <v>9</v>
      </c>
    </row>
    <row r="10" spans="1:8" x14ac:dyDescent="0.25">
      <c r="B10" s="3" t="s">
        <v>6</v>
      </c>
      <c r="D10" s="7"/>
    </row>
    <row r="11" spans="1:8" x14ac:dyDescent="0.25">
      <c r="B11" s="3" t="s">
        <v>7</v>
      </c>
      <c r="D11" s="7"/>
    </row>
    <row r="12" spans="1:8" x14ac:dyDescent="0.25">
      <c r="B12" s="3" t="s">
        <v>102</v>
      </c>
      <c r="D12" s="7"/>
    </row>
    <row r="13" spans="1:8" ht="17.25" x14ac:dyDescent="0.4">
      <c r="B13" s="3" t="s">
        <v>58</v>
      </c>
      <c r="D13" s="9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8"/>
    </row>
    <row r="17" spans="1:8" x14ac:dyDescent="0.25">
      <c r="B17" s="5" t="s">
        <v>1</v>
      </c>
      <c r="C17" s="5"/>
    </row>
    <row r="18" spans="1:8" x14ac:dyDescent="0.25">
      <c r="B18" s="3"/>
      <c r="C18" s="3"/>
      <c r="D18" s="3" t="s">
        <v>40</v>
      </c>
      <c r="F18" s="4"/>
    </row>
    <row r="19" spans="1:8" x14ac:dyDescent="0.25">
      <c r="B19" s="12"/>
      <c r="C19" s="6"/>
      <c r="D19" s="3" t="s">
        <v>33</v>
      </c>
      <c r="F19" s="2">
        <f>+H26-F23-F22-F21-F20-H15</f>
        <v>0</v>
      </c>
    </row>
    <row r="20" spans="1:8" x14ac:dyDescent="0.25">
      <c r="B20" s="12" t="s">
        <v>10</v>
      </c>
      <c r="C20" s="6"/>
      <c r="D20" s="4"/>
      <c r="F20" s="7"/>
    </row>
    <row r="21" spans="1:8" x14ac:dyDescent="0.25">
      <c r="B21" s="12" t="s">
        <v>10</v>
      </c>
      <c r="C21" s="6"/>
      <c r="D21" s="4"/>
      <c r="F21" s="7"/>
    </row>
    <row r="22" spans="1:8" x14ac:dyDescent="0.25">
      <c r="B22" s="12" t="s">
        <v>10</v>
      </c>
      <c r="C22" s="6"/>
      <c r="D22" s="4"/>
      <c r="F22" s="7"/>
    </row>
    <row r="23" spans="1:8" x14ac:dyDescent="0.25">
      <c r="B23" s="12" t="s">
        <v>10</v>
      </c>
      <c r="C23" s="6"/>
      <c r="D23" s="4"/>
      <c r="F23" s="4"/>
    </row>
    <row r="24" spans="1:8" x14ac:dyDescent="0.25">
      <c r="D24" s="3" t="s">
        <v>2</v>
      </c>
      <c r="H24" s="2">
        <f>SUM(F18:F23)</f>
        <v>0</v>
      </c>
    </row>
    <row r="26" spans="1:8" ht="15.75" thickBot="1" x14ac:dyDescent="0.3">
      <c r="B26" s="1" t="s">
        <v>4</v>
      </c>
      <c r="H26" s="38"/>
    </row>
    <row r="27" spans="1:8" ht="15.75" thickTop="1" x14ac:dyDescent="0.25"/>
    <row r="29" spans="1:8" s="28" customFormat="1" x14ac:dyDescent="0.25">
      <c r="A29" s="35"/>
      <c r="B29" s="36"/>
      <c r="D29" s="37"/>
    </row>
    <row r="30" spans="1:8" s="28" customFormat="1" x14ac:dyDescent="0.25">
      <c r="A30" s="35"/>
      <c r="B30" s="36"/>
      <c r="D30" s="37"/>
    </row>
    <row r="31" spans="1:8" s="28" customFormat="1" x14ac:dyDescent="0.25">
      <c r="A31" s="35"/>
      <c r="B31" s="36"/>
      <c r="D31" s="37"/>
    </row>
    <row r="32" spans="1:8" s="28" customFormat="1" x14ac:dyDescent="0.25">
      <c r="A32" s="35"/>
    </row>
  </sheetData>
  <sheetProtection sheet="1" objects="1" scenarios="1"/>
  <mergeCells count="1">
    <mergeCell ref="A4:B4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H33"/>
  <sheetViews>
    <sheetView workbookViewId="0">
      <selection activeCell="B13" sqref="B13"/>
    </sheetView>
  </sheetViews>
  <sheetFormatPr defaultRowHeight="15" x14ac:dyDescent="0.25"/>
  <cols>
    <col min="1" max="1" width="10.7109375" style="11" bestFit="1" customWidth="1"/>
    <col min="2" max="2" width="38.42578125" style="1" bestFit="1" customWidth="1"/>
    <col min="3" max="3" width="2.42578125" style="1" customWidth="1"/>
    <col min="4" max="4" width="29.28515625" style="1" customWidth="1"/>
    <col min="5" max="5" width="3" style="1" customWidth="1"/>
    <col min="6" max="6" width="12.5703125" style="1" bestFit="1" customWidth="1"/>
    <col min="7" max="7" width="3.140625" style="1" customWidth="1"/>
    <col min="8" max="8" width="16.28515625" style="1" customWidth="1"/>
    <col min="9" max="10" width="9.140625" style="1"/>
    <col min="11" max="11" width="32.7109375" style="1" bestFit="1" customWidth="1"/>
    <col min="12" max="12" width="2.5703125" style="1" customWidth="1"/>
    <col min="13" max="13" width="16.85546875" style="1" customWidth="1"/>
    <col min="14" max="16384" width="9.140625" style="1"/>
  </cols>
  <sheetData>
    <row r="1" spans="1:8" s="10" customFormat="1" ht="18.75" x14ac:dyDescent="0.3">
      <c r="A1" s="10">
        <f>'Start Here'!B1</f>
        <v>0</v>
      </c>
    </row>
    <row r="2" spans="1:8" x14ac:dyDescent="0.25">
      <c r="A2" s="1" t="str">
        <f>General!A2</f>
        <v>FY2017-18 Proposed Adopted Budget</v>
      </c>
    </row>
    <row r="3" spans="1:8" x14ac:dyDescent="0.25">
      <c r="A3" s="1" t="s">
        <v>34</v>
      </c>
    </row>
    <row r="4" spans="1:8" x14ac:dyDescent="0.25">
      <c r="A4" s="145">
        <f ca="1">TODAY()</f>
        <v>42793</v>
      </c>
      <c r="B4" s="145"/>
    </row>
    <row r="9" spans="1:8" ht="17.25" x14ac:dyDescent="0.4">
      <c r="B9" s="9" t="s">
        <v>9</v>
      </c>
    </row>
    <row r="10" spans="1:8" x14ac:dyDescent="0.25">
      <c r="B10" s="3" t="s">
        <v>6</v>
      </c>
      <c r="D10" s="7"/>
    </row>
    <row r="11" spans="1:8" x14ac:dyDescent="0.25">
      <c r="B11" s="3" t="s">
        <v>7</v>
      </c>
      <c r="D11" s="7"/>
    </row>
    <row r="12" spans="1:8" x14ac:dyDescent="0.25">
      <c r="B12" s="3" t="s">
        <v>102</v>
      </c>
      <c r="D12" s="7"/>
    </row>
    <row r="13" spans="1:8" ht="17.25" x14ac:dyDescent="0.4">
      <c r="B13" s="3" t="s">
        <v>58</v>
      </c>
      <c r="D13" s="32" t="str">
        <f>IF(SUM(D10:D12)=0,"",ROUND(AVERAGE(D10:D12),2))</f>
        <v/>
      </c>
    </row>
    <row r="14" spans="1:8" ht="17.25" x14ac:dyDescent="0.4">
      <c r="B14" s="3"/>
      <c r="D14" s="9"/>
    </row>
    <row r="15" spans="1:8" x14ac:dyDescent="0.25">
      <c r="B15" s="1" t="s">
        <v>5</v>
      </c>
      <c r="H15" s="4">
        <f>IF(D13="",0,D13)</f>
        <v>0</v>
      </c>
    </row>
    <row r="16" spans="1:8" x14ac:dyDescent="0.25">
      <c r="H16" s="28"/>
    </row>
    <row r="17" spans="2:8" x14ac:dyDescent="0.25">
      <c r="B17" s="5" t="s">
        <v>1</v>
      </c>
      <c r="C17" s="5"/>
    </row>
    <row r="18" spans="2:8" x14ac:dyDescent="0.25">
      <c r="B18" s="3"/>
      <c r="C18" s="3"/>
      <c r="D18" s="3" t="s">
        <v>36</v>
      </c>
      <c r="F18" s="4"/>
    </row>
    <row r="19" spans="2:8" x14ac:dyDescent="0.25">
      <c r="B19" s="12"/>
      <c r="C19" s="6"/>
      <c r="D19" s="3" t="s">
        <v>35</v>
      </c>
      <c r="F19" s="4"/>
    </row>
    <row r="20" spans="2:8" x14ac:dyDescent="0.25">
      <c r="B20" s="12" t="s">
        <v>10</v>
      </c>
      <c r="C20" s="6"/>
      <c r="D20" s="4"/>
      <c r="F20" s="7"/>
    </row>
    <row r="21" spans="2:8" x14ac:dyDescent="0.25">
      <c r="B21" s="12" t="s">
        <v>10</v>
      </c>
      <c r="C21" s="6"/>
      <c r="D21" s="4"/>
      <c r="F21" s="7"/>
    </row>
    <row r="22" spans="2:8" x14ac:dyDescent="0.25">
      <c r="B22" s="12" t="s">
        <v>10</v>
      </c>
      <c r="C22" s="6"/>
      <c r="D22" s="4"/>
      <c r="F22" s="7"/>
    </row>
    <row r="23" spans="2:8" x14ac:dyDescent="0.25">
      <c r="B23" s="12" t="s">
        <v>10</v>
      </c>
      <c r="C23" s="6"/>
      <c r="D23" s="4"/>
      <c r="F23" s="4"/>
    </row>
    <row r="24" spans="2:8" x14ac:dyDescent="0.25">
      <c r="D24" s="3" t="s">
        <v>2</v>
      </c>
      <c r="H24" s="28">
        <f>SUM(F18:F23)</f>
        <v>0</v>
      </c>
    </row>
    <row r="26" spans="2:8" x14ac:dyDescent="0.25">
      <c r="B26" s="1" t="s">
        <v>41</v>
      </c>
      <c r="H26" s="2">
        <f>+H28-H24-H15</f>
        <v>0</v>
      </c>
    </row>
    <row r="28" spans="2:8" ht="15.75" thickBot="1" x14ac:dyDescent="0.3">
      <c r="B28" s="1" t="s">
        <v>4</v>
      </c>
      <c r="H28" s="38"/>
    </row>
    <row r="29" spans="2:8" ht="15.75" thickTop="1" x14ac:dyDescent="0.25"/>
    <row r="31" spans="2:8" x14ac:dyDescent="0.25">
      <c r="B31" s="3" t="s">
        <v>70</v>
      </c>
      <c r="D31" s="13">
        <f>H26</f>
        <v>0</v>
      </c>
    </row>
    <row r="32" spans="2:8" x14ac:dyDescent="0.25">
      <c r="B32" s="24" t="s">
        <v>27</v>
      </c>
      <c r="C32" s="2"/>
      <c r="D32" s="29">
        <f>'Start Here'!E4</f>
        <v>0</v>
      </c>
    </row>
    <row r="33" spans="2:4" x14ac:dyDescent="0.25">
      <c r="B33" s="3" t="s">
        <v>28</v>
      </c>
      <c r="D33" s="25" t="str">
        <f>IF('Start Here'!E4="","",ROUND(D31/D32*1000,2))</f>
        <v/>
      </c>
    </row>
  </sheetData>
  <sheetProtection sheet="1" objects="1" scenarios="1"/>
  <mergeCells count="1">
    <mergeCell ref="A4:B4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Start Here</vt:lpstr>
      <vt:lpstr>SB307</vt:lpstr>
      <vt:lpstr>Recap</vt:lpstr>
      <vt:lpstr>General</vt:lpstr>
      <vt:lpstr>Transportation</vt:lpstr>
      <vt:lpstr>Bus Depreciation</vt:lpstr>
      <vt:lpstr>Tuition</vt:lpstr>
      <vt:lpstr>Retirement</vt:lpstr>
      <vt:lpstr>Adult Ed</vt:lpstr>
      <vt:lpstr>Technology</vt:lpstr>
      <vt:lpstr>Flexibility</vt:lpstr>
      <vt:lpstr>Debt Service</vt:lpstr>
      <vt:lpstr>Building Reserve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Waterman</dc:creator>
  <cp:lastModifiedBy>Mike Waterman</cp:lastModifiedBy>
  <cp:lastPrinted>2017-02-21T15:26:21Z</cp:lastPrinted>
  <dcterms:created xsi:type="dcterms:W3CDTF">2015-12-30T22:13:07Z</dcterms:created>
  <dcterms:modified xsi:type="dcterms:W3CDTF">2017-02-27T22:28:33Z</dcterms:modified>
</cp:coreProperties>
</file>